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825" windowWidth="13275" windowHeight="7470"/>
  </bookViews>
  <sheets>
    <sheet name="доходы" sheetId="1" r:id="rId1"/>
  </sheets>
  <definedNames>
    <definedName name="_xlnm._FilterDatabase" localSheetId="0" hidden="1">доходы!$A$5:$H$100</definedName>
    <definedName name="_xlnm.Print_Titles" localSheetId="0">доходы!$5:$5</definedName>
    <definedName name="_xlnm.Print_Area" localSheetId="0">доходы!$A$1:$H$100</definedName>
  </definedNames>
  <calcPr calcId="145621"/>
</workbook>
</file>

<file path=xl/calcChain.xml><?xml version="1.0" encoding="utf-8"?>
<calcChain xmlns="http://schemas.openxmlformats.org/spreadsheetml/2006/main">
  <c r="G43" i="1" l="1"/>
  <c r="E61" i="1" l="1"/>
  <c r="D61" i="1"/>
  <c r="C61" i="1"/>
  <c r="E51" i="1"/>
  <c r="C51" i="1"/>
  <c r="D51" i="1"/>
  <c r="G56" i="1"/>
  <c r="F56" i="1"/>
  <c r="F20" i="1" l="1"/>
  <c r="G76" i="1" l="1"/>
  <c r="G83" i="1"/>
  <c r="G91" i="1" l="1"/>
  <c r="F90" i="1"/>
  <c r="F91" i="1"/>
  <c r="F88" i="1"/>
  <c r="F74" i="1"/>
  <c r="G71" i="1"/>
  <c r="F71" i="1"/>
  <c r="G70" i="1"/>
  <c r="G68" i="1"/>
  <c r="D87" i="1"/>
  <c r="E87" i="1"/>
  <c r="C87" i="1"/>
  <c r="D94" i="1"/>
  <c r="E94" i="1"/>
  <c r="D92" i="1"/>
  <c r="E92" i="1"/>
  <c r="C94" i="1"/>
  <c r="C92" i="1"/>
  <c r="D82" i="1"/>
  <c r="E82" i="1"/>
  <c r="C82" i="1"/>
  <c r="D66" i="1"/>
  <c r="E66" i="1"/>
  <c r="D64" i="1"/>
  <c r="E64" i="1"/>
  <c r="C64" i="1"/>
  <c r="C66" i="1"/>
  <c r="C63" i="1" l="1"/>
  <c r="C62" i="1" s="1"/>
  <c r="E63" i="1"/>
  <c r="E62" i="1" s="1"/>
  <c r="D63" i="1"/>
  <c r="D62" i="1" s="1"/>
  <c r="G82" i="1"/>
  <c r="G74" i="1"/>
  <c r="F70" i="1" l="1"/>
  <c r="G69" i="1"/>
  <c r="F69" i="1"/>
  <c r="F68" i="1"/>
  <c r="G89" i="1"/>
  <c r="G87" i="1"/>
  <c r="G79" i="1"/>
  <c r="F67" i="1"/>
  <c r="F75" i="1" l="1"/>
  <c r="F76" i="1"/>
  <c r="F77" i="1"/>
  <c r="G75" i="1"/>
  <c r="F52" i="1" l="1"/>
  <c r="G45" i="1" l="1"/>
  <c r="C11" i="1"/>
  <c r="D11" i="1"/>
  <c r="F72" i="1" l="1"/>
  <c r="F73" i="1"/>
  <c r="F78" i="1"/>
  <c r="F79" i="1"/>
  <c r="F80" i="1"/>
  <c r="F82" i="1"/>
  <c r="F83" i="1"/>
  <c r="F84" i="1"/>
  <c r="F85" i="1"/>
  <c r="F87" i="1"/>
  <c r="F89" i="1"/>
  <c r="G72" i="1"/>
  <c r="G73" i="1"/>
  <c r="G77" i="1"/>
  <c r="G78" i="1"/>
  <c r="G80" i="1"/>
  <c r="G84" i="1"/>
  <c r="G85" i="1"/>
  <c r="G66" i="1" l="1"/>
  <c r="C38" i="1"/>
  <c r="C36" i="1" s="1"/>
  <c r="F45" i="1"/>
  <c r="F65" i="1" l="1"/>
  <c r="G81" i="1" l="1"/>
  <c r="F81" i="1"/>
  <c r="E49" i="1"/>
  <c r="D49" i="1"/>
  <c r="E31" i="1"/>
  <c r="D31" i="1"/>
  <c r="C31" i="1"/>
  <c r="E8" i="1"/>
  <c r="D8" i="1"/>
  <c r="C8" i="1"/>
  <c r="F54" i="1" l="1"/>
  <c r="G41" i="1" l="1"/>
  <c r="F41" i="1"/>
  <c r="F37" i="1"/>
  <c r="F66" i="1" l="1"/>
  <c r="F86" i="1" l="1"/>
  <c r="G86" i="1"/>
  <c r="D38" i="1"/>
  <c r="D36" i="1" s="1"/>
  <c r="E38" i="1"/>
  <c r="E36" i="1" s="1"/>
  <c r="F44" i="1"/>
  <c r="G44" i="1"/>
  <c r="F38" i="1" l="1"/>
  <c r="G38" i="1"/>
  <c r="F64" i="1" l="1"/>
  <c r="E58" i="1"/>
  <c r="D58" i="1"/>
  <c r="C58" i="1"/>
  <c r="G50" i="1" l="1"/>
  <c r="C49" i="1"/>
  <c r="F50" i="1" l="1"/>
  <c r="G33" i="1"/>
  <c r="F62" i="1" l="1"/>
  <c r="F57" i="1"/>
  <c r="G53" i="1"/>
  <c r="F53" i="1"/>
  <c r="G48" i="1"/>
  <c r="F48" i="1"/>
  <c r="F39" i="1"/>
  <c r="G39" i="1"/>
  <c r="F40" i="1"/>
  <c r="G40" i="1"/>
  <c r="F42" i="1"/>
  <c r="G42" i="1"/>
  <c r="F43" i="1"/>
  <c r="F33" i="1"/>
  <c r="G32" i="1"/>
  <c r="F32" i="1"/>
  <c r="G30" i="1"/>
  <c r="F30" i="1"/>
  <c r="F25" i="1"/>
  <c r="G25" i="1"/>
  <c r="F27" i="1"/>
  <c r="G27" i="1"/>
  <c r="F28" i="1"/>
  <c r="G28" i="1"/>
  <c r="G24" i="1"/>
  <c r="F24" i="1"/>
  <c r="F18" i="1"/>
  <c r="G18" i="1"/>
  <c r="F19" i="1"/>
  <c r="G19" i="1"/>
  <c r="F21" i="1"/>
  <c r="G21" i="1"/>
  <c r="F22" i="1"/>
  <c r="G22" i="1"/>
  <c r="F12" i="1"/>
  <c r="G12" i="1"/>
  <c r="F13" i="1"/>
  <c r="G13" i="1"/>
  <c r="F14" i="1"/>
  <c r="G14" i="1"/>
  <c r="F15" i="1"/>
  <c r="G15" i="1"/>
  <c r="F9" i="1"/>
  <c r="G9" i="1"/>
  <c r="F63" i="1" l="1"/>
  <c r="D26" i="1"/>
  <c r="D23" i="1" s="1"/>
  <c r="G57" i="1"/>
  <c r="D47" i="1"/>
  <c r="E47" i="1"/>
  <c r="D29" i="1"/>
  <c r="E29" i="1"/>
  <c r="E26" i="1"/>
  <c r="E23" i="1" s="1"/>
  <c r="D17" i="1"/>
  <c r="D16" i="1" s="1"/>
  <c r="E17" i="1"/>
  <c r="E11" i="1"/>
  <c r="F49" i="1" l="1"/>
  <c r="G49" i="1"/>
  <c r="F51" i="1"/>
  <c r="F17" i="1"/>
  <c r="E10" i="1"/>
  <c r="F11" i="1"/>
  <c r="F29" i="1"/>
  <c r="F47" i="1"/>
  <c r="F8" i="1"/>
  <c r="F26" i="1"/>
  <c r="G55" i="1"/>
  <c r="F55" i="1"/>
  <c r="F31" i="1"/>
  <c r="F36" i="1"/>
  <c r="E16" i="1"/>
  <c r="E35" i="1" s="1"/>
  <c r="D10" i="1"/>
  <c r="F23" i="1" l="1"/>
  <c r="D35" i="1"/>
  <c r="D7" i="1" s="1"/>
  <c r="D100" i="1" s="1"/>
  <c r="F16" i="1"/>
  <c r="E7" i="1"/>
  <c r="E100" i="1" s="1"/>
  <c r="F10" i="1"/>
  <c r="F61" i="1"/>
  <c r="C47" i="1"/>
  <c r="G51" i="1"/>
  <c r="G47" i="1" l="1"/>
  <c r="F35" i="1"/>
  <c r="F7" i="1"/>
  <c r="G36" i="1"/>
  <c r="C17" i="1"/>
  <c r="G17" i="1" s="1"/>
  <c r="F100" i="1" l="1"/>
  <c r="C26" i="1"/>
  <c r="G26" i="1" l="1"/>
  <c r="C23" i="1"/>
  <c r="G11" i="1"/>
  <c r="C10" i="1" l="1"/>
  <c r="G10" i="1" s="1"/>
  <c r="C16" i="1"/>
  <c r="G16" i="1" s="1"/>
  <c r="C29" i="1"/>
  <c r="G29" i="1" s="1"/>
  <c r="G8" i="1"/>
  <c r="G31" i="1"/>
  <c r="G61" i="1" l="1"/>
  <c r="G23" i="1" l="1"/>
  <c r="C35" i="1"/>
  <c r="C7" i="1" s="1"/>
  <c r="C100" i="1" s="1"/>
  <c r="G35" i="1" l="1"/>
  <c r="G7" i="1" l="1"/>
  <c r="G63" i="1" l="1"/>
  <c r="G62" i="1"/>
  <c r="G100" i="1" l="1"/>
</calcChain>
</file>

<file path=xl/sharedStrings.xml><?xml version="1.0" encoding="utf-8"?>
<sst xmlns="http://schemas.openxmlformats.org/spreadsheetml/2006/main" count="239" uniqueCount="232">
  <si>
    <t>2 02 00000 00 0000 000</t>
  </si>
  <si>
    <t>Безвозмездные поступления от других бюджетов бюджетной системы Российской Федерации</t>
  </si>
  <si>
    <t>Всего доходы:</t>
  </si>
  <si>
    <t>Наименование доходов</t>
  </si>
  <si>
    <t xml:space="preserve"> НАЛОГОВЫЕ И НЕНАЛОГОВЫЕ ДОХОДЫ</t>
  </si>
  <si>
    <t xml:space="preserve"> - налог, взимаемый в связи с применением упрощенной системы налогообложения:     </t>
  </si>
  <si>
    <t xml:space="preserve"> - единый сельскохозяйственный  налог          </t>
  </si>
  <si>
    <t xml:space="preserve"> - государственная пошлина за выдачу разрешения на установку рекламной конструкции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</si>
  <si>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</si>
  <si>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</si>
  <si>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- прочие неналоговые доходы бюджетов городских округов</t>
  </si>
  <si>
    <t>2 00 00000 00 0000 000</t>
  </si>
  <si>
    <t>БЕЗВОЗМЕЗДНЫЕ ПОСТУПЛЕНИЯ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</si>
  <si>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</si>
  <si>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</si>
  <si>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</si>
  <si>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</si>
  <si>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</si>
  <si>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1 00 00000 00 0000 000</t>
  </si>
  <si>
    <t>1 01 00000 00 0000 000</t>
  </si>
  <si>
    <t>1 01 02000 01 0000 110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</si>
  <si>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</si>
  <si>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</si>
  <si>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</si>
  <si>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</si>
  <si>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</si>
  <si>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</si>
  <si>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</si>
  <si>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</si>
  <si>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1 05 01011 01 0000 110</t>
  </si>
  <si>
    <t>1 05 01021 01 0000 110</t>
  </si>
  <si>
    <t>1 05 02010 02 0000 110</t>
  </si>
  <si>
    <t>1 05 03010 01 0000 110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</si>
  <si>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</si>
  <si>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</si>
  <si>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</si>
  <si>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</si>
  <si>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</si>
  <si>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1 06 06032 04 0000 110</t>
  </si>
  <si>
    <t>1 06 06042 04 0000 110</t>
  </si>
  <si>
    <t>1 07 00000 00 0000 000</t>
  </si>
  <si>
    <t>1 07 01020 01 0000 110</t>
  </si>
  <si>
    <t>1 08 00000 00 0000 000</t>
  </si>
  <si>
    <t>1 08 03010 01 0000 110</t>
  </si>
  <si>
    <t>1 08 07150 01 0000 110</t>
  </si>
  <si>
    <t>1 11 00000 00 0000 000</t>
  </si>
  <si>
    <t>1 11 05000 00 0000 120</t>
  </si>
  <si>
    <t>1 11 05012 04 0000 120</t>
  </si>
  <si>
    <t>1 11 05024 04 0000 120</t>
  </si>
  <si>
    <t>1 11 05074 04 0000 120</t>
  </si>
  <si>
    <t>1 11 07014 04 0000 120</t>
  </si>
  <si>
    <t>1 12 00000 00 0000 000</t>
  </si>
  <si>
    <t>1 12 01000 01 0000 120</t>
  </si>
  <si>
    <t>1 14 00000 00 0000 000</t>
  </si>
  <si>
    <t>1 14 02040 04 0000 410</t>
  </si>
  <si>
    <t>1 14 06012 04 0000 430</t>
  </si>
  <si>
    <t>1 16 00000 00 0000 000</t>
  </si>
  <si>
    <t>1 17 00000 00 0000 000</t>
  </si>
  <si>
    <t>1 17 05040 04 0000 180</t>
  </si>
  <si>
    <t>Код бюджетной классификации Российской Федерации</t>
  </si>
  <si>
    <t>Уточненный план</t>
  </si>
  <si>
    <t>Фактическое исполнение</t>
  </si>
  <si>
    <t>% 
исполнения к уточненному бюджету</t>
  </si>
  <si>
    <t>% 
исполнения к утвержденному бюджету</t>
  </si>
  <si>
    <t>Пояснения отклонений на 5% и более фактического исполнения к утвержденному бюджету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</si>
  <si>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</si>
  <si>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2 18 00000 00 0000 000</t>
  </si>
  <si>
    <t>2 19 00000 00 0000 000</t>
  </si>
  <si>
    <t>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</si>
  <si>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</si>
  <si>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</si>
  <si>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>1 17 01040 04 0000 180</t>
  </si>
  <si>
    <t>.- невыясненные платежи</t>
  </si>
  <si>
    <t>1 11 05034 04 0000 120</t>
  </si>
  <si>
    <t>1 11 09044 04 0000 120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</si>
  <si>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</si>
  <si>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1 14 01040 04 0000 410</t>
  </si>
  <si>
    <t xml:space="preserve"> - доходы от продажи квартир, находящихся в собствеености городских округов</t>
  </si>
  <si>
    <t>1 14 03040 04 0000 410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</si>
  <si>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</si>
  <si>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первоначально планирование  бюджета не производилось по причине не регулярности поступления платежей</t>
  </si>
  <si>
    <t>2 02 10000 00 0000 150</t>
  </si>
  <si>
    <t>2 02 19999 04 0000 150</t>
  </si>
  <si>
    <t>2 02 20000 00 0000 150</t>
  </si>
  <si>
    <t>2 02 25113 04 0000 150</t>
  </si>
  <si>
    <t>2 02 25497 04 0000 150</t>
  </si>
  <si>
    <t>2 02 25519 04 0000 150</t>
  </si>
  <si>
    <t>2 02 29999 04 0000 150</t>
  </si>
  <si>
    <t xml:space="preserve"> 2 02 30000 00 0000 150</t>
  </si>
  <si>
    <t>2 02 30027 04 0000 150</t>
  </si>
  <si>
    <t>2 02 30029 04 0000 150</t>
  </si>
  <si>
    <t>2 02 35082 04 0000 150</t>
  </si>
  <si>
    <t>2 02 45303 04 0000 150</t>
  </si>
  <si>
    <t xml:space="preserve"> 2 18 04010 04 0000 150</t>
  </si>
  <si>
    <t>2 19 25304 04 0000 150</t>
  </si>
  <si>
    <t>2 19 45303 04 0000 150</t>
  </si>
  <si>
    <t>Возврат остатков не планировался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</si>
  <si>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</si>
  <si>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прочие поступления от использования имущества, находящегося в собственности городских округов</t>
  </si>
  <si>
    <t>1 11 09080 04 0000 120</t>
  </si>
  <si>
    <t xml:space="preserve">  -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</si>
  <si>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оказания платных услуг (работ) и компенсации затрат государства</t>
  </si>
  <si>
    <t>Налоги на прибыль, доходы:</t>
  </si>
  <si>
    <t>Налоги на товары (работы, услуги), реализуемые на территории Российской Федерации:</t>
  </si>
  <si>
    <t>Налоги на совокупный доход:</t>
  </si>
  <si>
    <t>Налоги на имущество:</t>
  </si>
  <si>
    <t xml:space="preserve">Государственная  пошлина :   </t>
  </si>
  <si>
    <t>Прочие местные налоги</t>
  </si>
  <si>
    <t>Доходы от использования  имущества, находящегося в государственной и муниципальной  собственности:</t>
  </si>
  <si>
    <t>Платежи при пользовании природными ресурсами:</t>
  </si>
  <si>
    <t>Доходы от продажи материальных и нематериальных активов:</t>
  </si>
  <si>
    <t xml:space="preserve">Первоначально утвержденный  бюджет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</si>
  <si>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</si>
  <si>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 xml:space="preserve"> - налог на добычу общераспраспространенных полезных  ископаемых</t>
  </si>
  <si>
    <t xml:space="preserve"> - земельный  налог, в т.ч.:</t>
  </si>
  <si>
    <t xml:space="preserve"> - налог на имущество организаций        </t>
  </si>
  <si>
    <t xml:space="preserve">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</si>
  <si>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 xml:space="preserve"> - налог на доходы физических лиц                 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</si>
  <si>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</si>
  <si>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</si>
  <si>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</si>
  <si>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</si>
  <si>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</si>
  <si>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</si>
  <si>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  * налог, взимаемый с налогоплательщиков, выбравших в качестве объекта налогообложения  доходы</t>
  </si>
  <si>
    <t xml:space="preserve"> - единый налог на вмененный доход для отдельных видов деятельности                     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</si>
  <si>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</si>
  <si>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</si>
  <si>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>Налоги, сборы и регулярные платежи за пользование природными ресурсами:</t>
  </si>
  <si>
    <t xml:space="preserve"> - государственная пошлина по делам, рассматриваемым в судах общей юрисдикции, мировыми судьями (за исключением Верховного Суда Российской Федерации)   </t>
  </si>
  <si>
    <t xml:space="preserve"> 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</si>
  <si>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</si>
  <si>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городскихо кругов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</si>
  <si>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</si>
  <si>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>первоначально планирование бюджета не производилось по причине не регулярности поступления платежей</t>
  </si>
  <si>
    <t>увеличение объясняется ростом доходности</t>
  </si>
  <si>
    <t>Штрафы, санкции, возмещение ущерба:</t>
  </si>
  <si>
    <t>Итого неналоговые доходы:</t>
  </si>
  <si>
    <t>Итого налоговые доходы:</t>
  </si>
  <si>
    <t xml:space="preserve">  -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</si>
  <si>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2 02 25467 04 0000 150</t>
  </si>
  <si>
    <t>2 02 25750 04 0000 150</t>
  </si>
  <si>
    <t>тыс. руб.</t>
  </si>
  <si>
    <t>Поступления возврата бюджетными учреждениями и иными организациями остатков субсидий прошлых лет не планировалось</t>
  </si>
  <si>
    <t>1 11 05324 04 1000 120</t>
  </si>
  <si>
    <t xml:space="preserve"> - плата, по соглашениям об установлении сервитута, заключенным органами местного самоуправления городских округов, государственными или муниципальными учреждениями в отношении земельных участков, находящихся в собственности городских округов</t>
  </si>
  <si>
    <t>1 14 0204042 04 1000 440</t>
  </si>
  <si>
    <t xml:space="preserve"> - доходы от реализации имущества, находящихся в оперативном управлении учреждения</t>
  </si>
  <si>
    <t xml:space="preserve">в связи с освобождением с 01.01.2022 от уплаты налога органов местного самоуправления и муниципальных учреждений муниципального образования «Город Майкоп» </t>
  </si>
  <si>
    <t>увеличение платежей получено в результате оплаты налога по итогом контрольной работы ООО "Торговы дом "Виктория"</t>
  </si>
  <si>
    <t xml:space="preserve">первоначально планирование бюджета не производилось </t>
  </si>
  <si>
    <t>носит заявительный характер</t>
  </si>
  <si>
    <t xml:space="preserve">перевыполнение обусловлено ростом минимального размера оплаты труда, повышением окладов и денежного довольствия </t>
  </si>
  <si>
    <t>2 02 25179 04 0000 150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</si>
  <si>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</si>
  <si>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</si>
  <si>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</si>
  <si>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</si>
  <si>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2 02 20299 04 0000 150</t>
  </si>
  <si>
    <t>2 02 20302 04 0000 150</t>
  </si>
  <si>
    <t>Получение дотации в бюджете не планировалось</t>
  </si>
  <si>
    <t>Поступление субсидий на реконструкцию очистных сооружений</t>
  </si>
  <si>
    <t>Поступление субсидий в соотвествии с закл.соглашениями</t>
  </si>
  <si>
    <t>Уменьшение  ввиду заявительного характера средств</t>
  </si>
  <si>
    <t xml:space="preserve">  Доходы бюджета муниципального образования "Город Майкоп" за 2024 год по кодам видов доходов, 
подвидов доходов, классификации операций сектора государственного управления, относящихся к доходам 
бюджета муниципального образования "Город Майкоп"</t>
  </si>
  <si>
    <t>- прочие дотации бюджетам городских округов</t>
  </si>
  <si>
    <t>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</si>
  <si>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</si>
  <si>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</si>
  <si>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 xml:space="preserve"> -  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</si>
  <si>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2 02 25299 04 0000 150</t>
  </si>
  <si>
    <t>2 02 25304 04 0000 150</t>
  </si>
  <si>
    <t>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</si>
  <si>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2 02 25424 04 0000 150</t>
  </si>
  <si>
    <t xml:space="preserve">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</si>
  <si>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</si>
  <si>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- субсидии бюджетам городских округов на реализацию мероприятий по обеспечению жильем молодых семей</t>
  </si>
  <si>
    <t>- субсидии бюджетам городских округов на поддержку отрасли культуры</t>
  </si>
  <si>
    <t xml:space="preserve"> 2 02 25555 04 0000 150</t>
  </si>
  <si>
    <t>- субсидии бюджетам городских округов на реализацию программ формирования современной городской среды</t>
  </si>
  <si>
    <t xml:space="preserve"> - субсидии бюджетам городских округов на реализацию мероприятий по модернизации школьных систем образования</t>
  </si>
  <si>
    <t>- прочие субсидии бюджетам городских округов</t>
  </si>
  <si>
    <t xml:space="preserve"> 2 02 30024 04 0000 150</t>
  </si>
  <si>
    <t>- субвенции бюджетам городских округов на выполнение передаваемых полномочий субъектов Российской Федерации</t>
  </si>
  <si>
    <t>-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</si>
  <si>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</si>
  <si>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</si>
  <si>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2 02 4000 00 0000 150</t>
  </si>
  <si>
    <t>Иные межбюджетные трансферты</t>
  </si>
  <si>
    <t>2 02 45505 04 0000 150</t>
  </si>
  <si>
    <t xml:space="preserve"> 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 ,муниципальных общеобразовательных организаций и профессиональных образовательных организаций</t>
  </si>
  <si>
    <t>-межбюджетные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</si>
  <si>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2 02 49999 04 0000 150</t>
  </si>
  <si>
    <t>- прочие межбюджетные трансферты, передаваемые бюджетам городских округов</t>
  </si>
  <si>
    <t xml:space="preserve">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</si>
  <si>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- доходы бюджетов городских округов от возврата бюджетными учреждениями остатков субсидий прошлых лет</t>
  </si>
  <si>
    <t>2 19 00000 04 0000 150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</si>
  <si>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</si>
  <si>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-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</si>
  <si>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2 19 25555 04 0000 150</t>
  </si>
  <si>
    <t xml:space="preserve"> Возврат остатков субсидий на реализацию программ формирования современной городской среды из бюджетов городских округов</t>
  </si>
  <si>
    <t xml:space="preserve"> -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</si>
  <si>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2 19 60010 04 0000 150</t>
  </si>
  <si>
    <t>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</si>
  <si>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</si>
  <si>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- прочие межбюджетные трансферты, передаваемые бюджетам городских округов</t>
  </si>
  <si>
    <t>Поступление межбюджетного трансферта не планировалось</t>
  </si>
  <si>
    <t>Поступление субсидии в бюджете не планировалось</t>
  </si>
  <si>
    <t xml:space="preserve"> </t>
  </si>
  <si>
    <t>Увеличение ввиду заявительного характера средств</t>
  </si>
  <si>
    <t>Увеличение ввиду индексации ежемесячного вознаграждения за классное руководство педагогическим работникам</t>
  </si>
  <si>
    <t>Увеличение ввиду роста стоимости путевок на отдых и оздоровление детей в оздоровительных лагерях</t>
  </si>
  <si>
    <t>Поступление субсидий на: строительство (реконструкцию), капитальный ремонт и ремонт автомобильных дорог общего пользования местного значения; благоустройство Бульвара 55 лет Победы; озеленение города;  мероприятия по энергосбережению; программу "Развитие туризма"; обновление подвижного состава наземного общественного транспорта; и др.</t>
  </si>
  <si>
    <t>Прочие неналоговые доходы</t>
  </si>
  <si>
    <t>перевыполнение связано с ростом доходности предпринимателей и появлением новых плательщиков</t>
  </si>
  <si>
    <t>в связи с переносом срока уплаты налога на 09.01.25</t>
  </si>
  <si>
    <t>переплата образовалась в результате погашения задолженности в большем объеме</t>
  </si>
  <si>
    <t>переплата образовалась за счет роста налогооблагаемой базы некоторых учреждений и организаций</t>
  </si>
  <si>
    <t>перевыполнение обусловлено поступлением фактических платежей меньше, чем ожидалось</t>
  </si>
  <si>
    <t>перевыполнение обусловлено поступлением фактических платежей больше, чем ожидалось</t>
  </si>
  <si>
    <t>увеличение связано с  состоявшимися аукционами на право заключения договоров аренды и с уменьшением суммы задолженности в связи с проведением претензионно-исковой деятельности</t>
  </si>
  <si>
    <t>увеличение связано с незапланированными поступлениями в результате заключения договора аренды рекламных конструкций</t>
  </si>
  <si>
    <t>снижение платежей объясняется продажей имущества</t>
  </si>
  <si>
    <t>перевыполнение объясняется в основном за счет поступления в 2024 году денежных средств за размещение рекламных конструкций</t>
  </si>
  <si>
    <t>снижение объясняется переходящими платежами на следующий год</t>
  </si>
  <si>
    <t>рост объясняется возвратом денежных средств по земельному налогу</t>
  </si>
  <si>
    <t>перевыполнение связано с проведением аукционов по продаже имущества, а также с оплатой задолженности покупателем ООО «Лидер»</t>
  </si>
  <si>
    <t>перевыполнение связано с увеличением претендентов на выкуп земельных участков</t>
  </si>
  <si>
    <t>первоначальное планирование бюджета установлено минимально, в связи с нерегулярностью поступления платежей</t>
  </si>
  <si>
    <t>увеличение объясняется зачислением сумм пеней, предусмотренных законодательством Российской Федерации о налогах и сборах</t>
  </si>
  <si>
    <t xml:space="preserve"> в связи с погашением задолженности в большем объеме</t>
  </si>
  <si>
    <t>в связи  с повышением размера судебных пошлин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</si>
</sst>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0.0"/>
    <numFmt numFmtId="166" formatCode="#,##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2">
      <alignment horizontal="left" wrapText="1" indent="2"/>
    </xf>
    <xf numFmtId="49" fontId="4" fillId="0" borderId="3">
      <alignment horizontal="center"/>
    </xf>
    <xf numFmtId="4" fontId="4" fillId="0" borderId="3">
      <alignment horizontal="right"/>
    </xf>
    <xf numFmtId="4" fontId="5" fillId="0" borderId="3">
      <alignment horizontal="right"/>
    </xf>
    <xf numFmtId="0" fontId="4" fillId="0" borderId="4">
      <alignment horizontal="left" wrapText="1" indent="2"/>
    </xf>
    <xf numFmtId="49" fontId="4" fillId="0" borderId="3">
      <alignment horizontal="center"/>
    </xf>
  </cellStyleXfs>
  <cellXfs count="7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6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6" fontId="6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/>
    </xf>
    <xf numFmtId="166" fontId="2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top" wrapText="1"/>
    </xf>
    <xf numFmtId="166" fontId="3" fillId="0" borderId="0" xfId="0" applyNumberFormat="1" applyFont="1" applyFill="1" applyAlignment="1">
      <alignment horizontal="left" wrapText="1"/>
    </xf>
    <xf numFmtId="165" fontId="2" fillId="0" borderId="0" xfId="0" applyNumberFormat="1" applyFont="1" applyFill="1"/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1" applyNumberFormat="1" applyFont="1" applyFill="1" applyBorder="1" applyAlignment="1" applyProtection="1">
      <alignment horizontal="left" vertical="top" wrapText="1"/>
    </xf>
    <xf numFmtId="49" fontId="2" fillId="0" borderId="1" xfId="1" applyNumberFormat="1" applyFont="1" applyFill="1" applyBorder="1" applyAlignment="1" applyProtection="1">
      <alignment horizontal="left" vertical="top" wrapText="1"/>
    </xf>
    <xf numFmtId="49" fontId="6" fillId="0" borderId="1" xfId="2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166" fontId="2" fillId="0" borderId="7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/>
    </xf>
    <xf numFmtId="49" fontId="2" fillId="0" borderId="1" xfId="2" applyNumberFormat="1" applyFont="1" applyFill="1" applyBorder="1" applyAlignment="1" applyProtection="1">
      <alignment horizontal="center" vertical="center"/>
    </xf>
    <xf numFmtId="49" fontId="2" fillId="0" borderId="7" xfId="1" applyNumberFormat="1" applyFont="1" applyFill="1" applyBorder="1" applyAlignment="1" applyProtection="1">
      <alignment horizontal="left" vertical="top" wrapText="1"/>
    </xf>
    <xf numFmtId="49" fontId="6" fillId="0" borderId="1" xfId="2" applyNumberFormat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>
      <alignment horizontal="left" vertical="center" wrapText="1"/>
    </xf>
    <xf numFmtId="166" fontId="2" fillId="2" borderId="1" xfId="0" applyNumberFormat="1" applyFont="1" applyFill="1" applyBorder="1" applyAlignment="1">
      <alignment horizontal="right" vertical="top"/>
    </xf>
    <xf numFmtId="166" fontId="2" fillId="2" borderId="1" xfId="3" applyNumberFormat="1" applyFont="1" applyFill="1" applyBorder="1" applyAlignment="1" applyProtection="1">
      <alignment horizontal="right" vertical="top"/>
    </xf>
    <xf numFmtId="166" fontId="6" fillId="0" borderId="1" xfId="4" applyNumberFormat="1" applyFont="1" applyFill="1" applyBorder="1" applyAlignment="1" applyProtection="1">
      <alignment horizontal="right" vertical="top"/>
    </xf>
    <xf numFmtId="166" fontId="2" fillId="0" borderId="1" xfId="4" applyNumberFormat="1" applyFont="1" applyFill="1" applyBorder="1" applyAlignment="1" applyProtection="1">
      <alignment horizontal="right" vertical="top"/>
    </xf>
    <xf numFmtId="166" fontId="6" fillId="0" borderId="1" xfId="3" applyNumberFormat="1" applyFont="1" applyFill="1" applyBorder="1" applyAlignment="1" applyProtection="1">
      <alignment horizontal="right" vertical="top"/>
    </xf>
    <xf numFmtId="166" fontId="2" fillId="0" borderId="1" xfId="3" applyNumberFormat="1" applyFont="1" applyFill="1" applyBorder="1" applyAlignment="1" applyProtection="1">
      <alignment horizontal="right" vertical="top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166" fontId="6" fillId="3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 vertical="top"/>
    </xf>
    <xf numFmtId="166" fontId="2" fillId="3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wrapText="1"/>
    </xf>
    <xf numFmtId="166" fontId="7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wrapText="1"/>
    </xf>
  </cellXfs>
  <cellStyles count="7">
    <cellStyle name="xl34" xfId="1"/>
    <cellStyle name="xl43" xfId="6"/>
    <cellStyle name="xl52" xfId="2"/>
    <cellStyle name="xl56" xfId="3"/>
    <cellStyle name="xl57" xfId="4"/>
    <cellStyle name="xl72" xfId="5"/>
    <cellStyle name="Обычный" xfId="0" builtinId="0"/>
  </cellStyles>
  <dxfs count="0"/>
  <tableStyles count="0" defaultTableStyle="TableStyleMedium9" defaultPivotStyle="PivotStyleLight16"/>
  <colors>
    <mruColors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6"/>
  <sheetViews>
    <sheetView tabSelected="1" zoomScale="90" zoomScaleNormal="90" zoomScaleSheetLayoutView="7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117" sqref="L117:L118"/>
    </sheetView>
  </sheetViews>
  <sheetFormatPr defaultColWidth="9.140625" defaultRowHeight="12.75" x14ac:dyDescent="0.2"/>
  <cols>
    <col min="1" max="1" width="20.42578125" style="6" customWidth="1"/>
    <col min="2" max="2" width="64.5703125" style="5" customWidth="1"/>
    <col min="3" max="3" width="15.5703125" style="3" customWidth="1"/>
    <col min="4" max="4" width="12.140625" style="1" customWidth="1"/>
    <col min="5" max="5" width="13.42578125" style="3" customWidth="1"/>
    <col min="6" max="6" width="12.140625" style="3" customWidth="1"/>
    <col min="7" max="7" width="14.140625" style="1" customWidth="1"/>
    <col min="8" max="8" width="29.85546875" style="1" customWidth="1"/>
    <col min="9" max="9" width="4.42578125" style="1" customWidth="1"/>
    <col min="10" max="10" width="5" style="1" customWidth="1"/>
    <col min="11" max="11" width="9.140625" style="1"/>
    <col min="12" max="12" width="38.85546875" style="1" customWidth="1"/>
    <col min="13" max="16384" width="9.140625" style="1"/>
  </cols>
  <sheetData>
    <row r="1" spans="1:8" hidden="1" x14ac:dyDescent="0.2">
      <c r="B1" s="73"/>
      <c r="C1" s="73"/>
      <c r="H1" s="3"/>
    </row>
    <row r="2" spans="1:8" ht="54.75" customHeight="1" x14ac:dyDescent="0.25">
      <c r="A2" s="74" t="s">
        <v>164</v>
      </c>
      <c r="B2" s="74"/>
      <c r="C2" s="74"/>
      <c r="D2" s="74"/>
      <c r="E2" s="74"/>
      <c r="F2" s="74"/>
      <c r="G2" s="74"/>
      <c r="H2" s="74"/>
    </row>
    <row r="3" spans="1:8" hidden="1" x14ac:dyDescent="0.2">
      <c r="B3" s="22"/>
      <c r="C3" s="23"/>
    </row>
    <row r="4" spans="1:8" x14ac:dyDescent="0.2">
      <c r="B4" s="22"/>
      <c r="C4" s="23"/>
      <c r="H4" s="34" t="s">
        <v>142</v>
      </c>
    </row>
    <row r="5" spans="1:8" s="2" customFormat="1" ht="63" customHeight="1" x14ac:dyDescent="0.2">
      <c r="A5" s="7" t="s">
        <v>59</v>
      </c>
      <c r="B5" s="7" t="s">
        <v>3</v>
      </c>
      <c r="C5" s="7" t="s">
        <v>111</v>
      </c>
      <c r="D5" s="7" t="s">
        <v>60</v>
      </c>
      <c r="E5" s="7" t="s">
        <v>61</v>
      </c>
      <c r="F5" s="8" t="s">
        <v>62</v>
      </c>
      <c r="G5" s="8" t="s">
        <v>63</v>
      </c>
      <c r="H5" s="8" t="s">
        <v>64</v>
      </c>
    </row>
    <row r="6" spans="1:8" s="2" customFormat="1" ht="14.25" x14ac:dyDescent="0.2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</row>
    <row r="7" spans="1:8" s="2" customFormat="1" ht="14.25" x14ac:dyDescent="0.2">
      <c r="A7" s="10" t="s">
        <v>18</v>
      </c>
      <c r="B7" s="11" t="s">
        <v>4</v>
      </c>
      <c r="C7" s="68">
        <f>C35+C61</f>
        <v>2219435.2999999998</v>
      </c>
      <c r="D7" s="68">
        <f>D35+D61</f>
        <v>3007193.4</v>
      </c>
      <c r="E7" s="68">
        <f>E35+E61</f>
        <v>3106951.2</v>
      </c>
      <c r="F7" s="62">
        <f>E7/D7*100</f>
        <v>103.31730576423853</v>
      </c>
      <c r="G7" s="62">
        <f>E7/C7*100</f>
        <v>139.98836550901035</v>
      </c>
      <c r="H7" s="63"/>
    </row>
    <row r="8" spans="1:8" s="2" customFormat="1" ht="15" customHeight="1" x14ac:dyDescent="0.2">
      <c r="A8" s="10" t="s">
        <v>19</v>
      </c>
      <c r="B8" s="11" t="s">
        <v>102</v>
      </c>
      <c r="C8" s="12">
        <f>C9</f>
        <v>1117648</v>
      </c>
      <c r="D8" s="12">
        <f t="shared" ref="D8:E8" si="0">D9</f>
        <v>1409775.9</v>
      </c>
      <c r="E8" s="12">
        <f t="shared" si="0"/>
        <v>1455837.5</v>
      </c>
      <c r="F8" s="62">
        <f>E8/D8*100</f>
        <v>103.26729943390293</v>
      </c>
      <c r="G8" s="62">
        <f>E8/C8*100</f>
        <v>130.25903504502313</v>
      </c>
      <c r="H8" s="63"/>
    </row>
    <row r="9" spans="1:8" s="2" customFormat="1" ht="70.5" customHeight="1" x14ac:dyDescent="0.2">
      <c r="A9" s="10" t="s">
        <v>20</v>
      </c>
      <c r="B9" s="13" t="s">
        <v>117</v>
      </c>
      <c r="C9" s="14">
        <v>1117648</v>
      </c>
      <c r="D9" s="14">
        <v>1409775.9</v>
      </c>
      <c r="E9" s="14">
        <v>1455837.5</v>
      </c>
      <c r="F9" s="64">
        <f t="shared" ref="F9" si="1">E9/D9*100</f>
        <v>103.26729943390293</v>
      </c>
      <c r="G9" s="64">
        <f t="shared" ref="G9" si="2">E9/C9*100</f>
        <v>130.25903504502313</v>
      </c>
      <c r="H9" s="65" t="s">
        <v>152</v>
      </c>
    </row>
    <row r="10" spans="1:8" s="2" customFormat="1" ht="25.5" x14ac:dyDescent="0.2">
      <c r="A10" s="10" t="s">
        <v>21</v>
      </c>
      <c r="B10" s="15" t="s">
        <v>103</v>
      </c>
      <c r="C10" s="12">
        <f>C11</f>
        <v>44601</v>
      </c>
      <c r="D10" s="12">
        <f t="shared" ref="D10:E10" si="3">D11</f>
        <v>45461</v>
      </c>
      <c r="E10" s="12">
        <f t="shared" si="3"/>
        <v>47841.799999999996</v>
      </c>
      <c r="F10" s="62">
        <f>E10/D10*100</f>
        <v>105.23701634367919</v>
      </c>
      <c r="G10" s="62">
        <f>E10/C10*100</f>
        <v>107.26620479361448</v>
      </c>
      <c r="H10" s="66"/>
    </row>
    <row r="11" spans="1:8" s="2" customFormat="1" ht="38.25" x14ac:dyDescent="0.2">
      <c r="A11" s="10" t="s">
        <v>22</v>
      </c>
      <c r="B11" s="16" t="s">
        <v>118</v>
      </c>
      <c r="C11" s="12">
        <f>C12+C13+C14+C15</f>
        <v>44601</v>
      </c>
      <c r="D11" s="12">
        <f t="shared" ref="D11:E11" si="4">D12+D13+D14+D15</f>
        <v>45461</v>
      </c>
      <c r="E11" s="12">
        <f t="shared" si="4"/>
        <v>47841.799999999996</v>
      </c>
      <c r="F11" s="64">
        <f>E11/D11*100</f>
        <v>105.23701634367919</v>
      </c>
      <c r="G11" s="64">
        <f>E11/C11*100</f>
        <v>107.26620479361448</v>
      </c>
      <c r="H11" s="65" t="s">
        <v>219</v>
      </c>
    </row>
    <row r="12" spans="1:8" s="2" customFormat="1" ht="51" x14ac:dyDescent="0.2">
      <c r="A12" s="10" t="s">
        <v>23</v>
      </c>
      <c r="B12" s="16" t="s">
        <v>119</v>
      </c>
      <c r="C12" s="14">
        <v>23261</v>
      </c>
      <c r="D12" s="14">
        <v>23621</v>
      </c>
      <c r="E12" s="14">
        <v>24716.799999999999</v>
      </c>
      <c r="F12" s="64">
        <f t="shared" ref="F12:F15" si="5">E12/D12*100</f>
        <v>104.63909233309343</v>
      </c>
      <c r="G12" s="64">
        <f t="shared" ref="G12:G15" si="6">E12/C12*100</f>
        <v>106.25854434461115</v>
      </c>
      <c r="H12" s="65" t="s">
        <v>219</v>
      </c>
    </row>
    <row r="13" spans="1:8" s="2" customFormat="1" ht="63.75" x14ac:dyDescent="0.2">
      <c r="A13" s="10" t="s">
        <v>24</v>
      </c>
      <c r="B13" s="16" t="s">
        <v>120</v>
      </c>
      <c r="C13" s="14">
        <v>111</v>
      </c>
      <c r="D13" s="14">
        <v>111</v>
      </c>
      <c r="E13" s="14">
        <v>142.80000000000001</v>
      </c>
      <c r="F13" s="64">
        <f t="shared" si="5"/>
        <v>128.64864864864867</v>
      </c>
      <c r="G13" s="64">
        <f t="shared" si="6"/>
        <v>128.64864864864867</v>
      </c>
      <c r="H13" s="65" t="s">
        <v>219</v>
      </c>
    </row>
    <row r="14" spans="1:8" s="2" customFormat="1" ht="51" x14ac:dyDescent="0.2">
      <c r="A14" s="10" t="s">
        <v>25</v>
      </c>
      <c r="B14" s="16" t="s">
        <v>121</v>
      </c>
      <c r="C14" s="14">
        <v>24119</v>
      </c>
      <c r="D14" s="14">
        <v>24619</v>
      </c>
      <c r="E14" s="14">
        <v>25672.6</v>
      </c>
      <c r="F14" s="64">
        <f t="shared" si="5"/>
        <v>104.27962143060236</v>
      </c>
      <c r="G14" s="64">
        <f t="shared" si="6"/>
        <v>106.44139475102617</v>
      </c>
      <c r="H14" s="65" t="s">
        <v>219</v>
      </c>
    </row>
    <row r="15" spans="1:8" s="2" customFormat="1" ht="51" x14ac:dyDescent="0.2">
      <c r="A15" s="10" t="s">
        <v>26</v>
      </c>
      <c r="B15" s="16" t="s">
        <v>122</v>
      </c>
      <c r="C15" s="14">
        <v>-2890</v>
      </c>
      <c r="D15" s="14">
        <v>-2890</v>
      </c>
      <c r="E15" s="14">
        <v>-2690.4</v>
      </c>
      <c r="F15" s="64">
        <f t="shared" si="5"/>
        <v>93.093425605536339</v>
      </c>
      <c r="G15" s="64">
        <f t="shared" si="6"/>
        <v>93.093425605536339</v>
      </c>
      <c r="H15" s="65" t="s">
        <v>218</v>
      </c>
    </row>
    <row r="16" spans="1:8" s="2" customFormat="1" x14ac:dyDescent="0.2">
      <c r="A16" s="10" t="s">
        <v>27</v>
      </c>
      <c r="B16" s="11" t="s">
        <v>104</v>
      </c>
      <c r="C16" s="12">
        <f>C17+C20+C21+C22</f>
        <v>587721</v>
      </c>
      <c r="D16" s="12">
        <f t="shared" ref="D16:E16" si="7">D17+D20+D21+D22</f>
        <v>860547.6</v>
      </c>
      <c r="E16" s="12">
        <f t="shared" si="7"/>
        <v>864257.4</v>
      </c>
      <c r="F16" s="62">
        <f>E16/D16*100</f>
        <v>100.43109759413657</v>
      </c>
      <c r="G16" s="62">
        <f>E16/C16*100</f>
        <v>147.05232584848932</v>
      </c>
      <c r="H16" s="63"/>
    </row>
    <row r="17" spans="1:8" s="2" customFormat="1" ht="25.5" x14ac:dyDescent="0.2">
      <c r="A17" s="10" t="s">
        <v>28</v>
      </c>
      <c r="B17" s="16" t="s">
        <v>5</v>
      </c>
      <c r="C17" s="14">
        <f>C18+C19</f>
        <v>524896</v>
      </c>
      <c r="D17" s="14">
        <f t="shared" ref="D17:E17" si="8">D18+D19</f>
        <v>750036</v>
      </c>
      <c r="E17" s="14">
        <f t="shared" si="8"/>
        <v>756627.4</v>
      </c>
      <c r="F17" s="64">
        <f>E17/D17*100</f>
        <v>100.87881115039812</v>
      </c>
      <c r="G17" s="64">
        <f>E17/C17*100</f>
        <v>144.14805980613303</v>
      </c>
      <c r="H17" s="63"/>
    </row>
    <row r="18" spans="1:8" s="2" customFormat="1" ht="38.25" x14ac:dyDescent="0.2">
      <c r="A18" s="10" t="s">
        <v>29</v>
      </c>
      <c r="B18" s="16" t="s">
        <v>124</v>
      </c>
      <c r="C18" s="14">
        <v>385152</v>
      </c>
      <c r="D18" s="14">
        <v>575152</v>
      </c>
      <c r="E18" s="14">
        <v>580619.80000000005</v>
      </c>
      <c r="F18" s="64">
        <f t="shared" ref="F18:F22" si="9">E18/D18*100</f>
        <v>100.95067043146857</v>
      </c>
      <c r="G18" s="64">
        <f t="shared" ref="G18:G22" si="10">E18/C18*100</f>
        <v>150.75082045530078</v>
      </c>
      <c r="H18" s="66" t="s">
        <v>214</v>
      </c>
    </row>
    <row r="19" spans="1:8" s="2" customFormat="1" ht="51" x14ac:dyDescent="0.2">
      <c r="A19" s="10" t="s">
        <v>30</v>
      </c>
      <c r="B19" s="16" t="s">
        <v>123</v>
      </c>
      <c r="C19" s="14">
        <v>139744</v>
      </c>
      <c r="D19" s="14">
        <v>174884</v>
      </c>
      <c r="E19" s="14">
        <v>176007.6</v>
      </c>
      <c r="F19" s="64">
        <f t="shared" si="9"/>
        <v>100.64248301731433</v>
      </c>
      <c r="G19" s="64">
        <f t="shared" si="10"/>
        <v>125.95002289901535</v>
      </c>
      <c r="H19" s="66" t="s">
        <v>214</v>
      </c>
    </row>
    <row r="20" spans="1:8" s="2" customFormat="1" ht="28.5" customHeight="1" x14ac:dyDescent="0.2">
      <c r="A20" s="10" t="s">
        <v>31</v>
      </c>
      <c r="B20" s="13" t="s">
        <v>125</v>
      </c>
      <c r="C20" s="14">
        <v>0</v>
      </c>
      <c r="D20" s="14">
        <v>719</v>
      </c>
      <c r="E20" s="14">
        <v>736</v>
      </c>
      <c r="F20" s="64">
        <f t="shared" si="9"/>
        <v>102.36439499304591</v>
      </c>
      <c r="G20" s="64">
        <v>0</v>
      </c>
      <c r="H20" s="66"/>
    </row>
    <row r="21" spans="1:8" s="2" customFormat="1" ht="51" x14ac:dyDescent="0.2">
      <c r="A21" s="10" t="s">
        <v>32</v>
      </c>
      <c r="B21" s="13" t="s">
        <v>6</v>
      </c>
      <c r="C21" s="14">
        <v>15735</v>
      </c>
      <c r="D21" s="14">
        <v>60002.6</v>
      </c>
      <c r="E21" s="14">
        <v>59970.9</v>
      </c>
      <c r="F21" s="64">
        <f t="shared" si="9"/>
        <v>99.947168956011907</v>
      </c>
      <c r="G21" s="64">
        <f t="shared" si="10"/>
        <v>381.13060057197333</v>
      </c>
      <c r="H21" s="66" t="s">
        <v>149</v>
      </c>
    </row>
    <row r="22" spans="1:8" s="2" customFormat="1" ht="25.5" x14ac:dyDescent="0.2">
      <c r="A22" s="10" t="s">
        <v>33</v>
      </c>
      <c r="B22" s="16" t="s">
        <v>112</v>
      </c>
      <c r="C22" s="14">
        <v>47090</v>
      </c>
      <c r="D22" s="14">
        <v>49790</v>
      </c>
      <c r="E22" s="14">
        <v>46923.1</v>
      </c>
      <c r="F22" s="64">
        <f t="shared" si="9"/>
        <v>94.242016469170508</v>
      </c>
      <c r="G22" s="64">
        <f t="shared" si="10"/>
        <v>99.64557230834572</v>
      </c>
      <c r="H22" s="66" t="s">
        <v>215</v>
      </c>
    </row>
    <row r="23" spans="1:8" s="2" customFormat="1" x14ac:dyDescent="0.2">
      <c r="A23" s="10" t="s">
        <v>34</v>
      </c>
      <c r="B23" s="11" t="s">
        <v>105</v>
      </c>
      <c r="C23" s="12">
        <f>C24+C25+C26</f>
        <v>270369</v>
      </c>
      <c r="D23" s="12">
        <f t="shared" ref="D23:E23" si="11">D24+D25+D26</f>
        <v>308068.40000000002</v>
      </c>
      <c r="E23" s="12">
        <f t="shared" si="11"/>
        <v>325964</v>
      </c>
      <c r="F23" s="62">
        <f>E23/D23*100</f>
        <v>105.80896969634014</v>
      </c>
      <c r="G23" s="62">
        <f>E23/C23*100</f>
        <v>120.56263846816758</v>
      </c>
      <c r="H23" s="63"/>
    </row>
    <row r="24" spans="1:8" s="2" customFormat="1" ht="38.25" x14ac:dyDescent="0.2">
      <c r="A24" s="10" t="s">
        <v>35</v>
      </c>
      <c r="B24" s="16" t="s">
        <v>116</v>
      </c>
      <c r="C24" s="14">
        <v>88814</v>
      </c>
      <c r="D24" s="14">
        <v>119613.4</v>
      </c>
      <c r="E24" s="14">
        <v>127341.4</v>
      </c>
      <c r="F24" s="64">
        <f>E24/D24*100</f>
        <v>106.46081459100736</v>
      </c>
      <c r="G24" s="64">
        <f>E24/C24*100</f>
        <v>143.37987254261714</v>
      </c>
      <c r="H24" s="67" t="s">
        <v>216</v>
      </c>
    </row>
    <row r="25" spans="1:8" s="2" customFormat="1" ht="51" x14ac:dyDescent="0.2">
      <c r="A25" s="10" t="s">
        <v>36</v>
      </c>
      <c r="B25" s="13" t="s">
        <v>115</v>
      </c>
      <c r="C25" s="14">
        <v>116928</v>
      </c>
      <c r="D25" s="14">
        <v>132628</v>
      </c>
      <c r="E25" s="14">
        <v>135477.5</v>
      </c>
      <c r="F25" s="64">
        <f t="shared" ref="F25:F28" si="12">E25/D25*100</f>
        <v>102.14849051482342</v>
      </c>
      <c r="G25" s="64">
        <f t="shared" ref="G25:G28" si="13">E25/C25*100</f>
        <v>115.8640359879584</v>
      </c>
      <c r="H25" s="67" t="s">
        <v>217</v>
      </c>
    </row>
    <row r="26" spans="1:8" s="2" customFormat="1" x14ac:dyDescent="0.2">
      <c r="A26" s="17" t="s">
        <v>37</v>
      </c>
      <c r="B26" s="11" t="s">
        <v>114</v>
      </c>
      <c r="C26" s="12">
        <f>C27+C28</f>
        <v>64627</v>
      </c>
      <c r="D26" s="12">
        <f>D27+D28</f>
        <v>55827</v>
      </c>
      <c r="E26" s="12">
        <f t="shared" ref="E26" si="14">E27+E28</f>
        <v>63145.1</v>
      </c>
      <c r="F26" s="62">
        <f t="shared" si="12"/>
        <v>113.10853171404518</v>
      </c>
      <c r="G26" s="62">
        <f t="shared" si="13"/>
        <v>97.706995528184819</v>
      </c>
      <c r="H26" s="63"/>
    </row>
    <row r="27" spans="1:8" s="2" customFormat="1" ht="76.5" customHeight="1" x14ac:dyDescent="0.2">
      <c r="A27" s="10" t="s">
        <v>38</v>
      </c>
      <c r="B27" s="16" t="s">
        <v>126</v>
      </c>
      <c r="C27" s="14">
        <v>42599</v>
      </c>
      <c r="D27" s="14">
        <v>33799</v>
      </c>
      <c r="E27" s="14">
        <v>34408.699999999997</v>
      </c>
      <c r="F27" s="64">
        <f t="shared" si="12"/>
        <v>101.80389952365454</v>
      </c>
      <c r="G27" s="64">
        <f t="shared" si="13"/>
        <v>80.773492335500833</v>
      </c>
      <c r="H27" s="67" t="s">
        <v>148</v>
      </c>
    </row>
    <row r="28" spans="1:8" s="2" customFormat="1" ht="25.5" x14ac:dyDescent="0.2">
      <c r="A28" s="10" t="s">
        <v>39</v>
      </c>
      <c r="B28" s="16" t="s">
        <v>127</v>
      </c>
      <c r="C28" s="14">
        <v>22028</v>
      </c>
      <c r="D28" s="14">
        <v>22028</v>
      </c>
      <c r="E28" s="14">
        <v>28736.400000000001</v>
      </c>
      <c r="F28" s="64">
        <f t="shared" si="12"/>
        <v>130.45396767750137</v>
      </c>
      <c r="G28" s="64">
        <f t="shared" si="13"/>
        <v>130.45396767750137</v>
      </c>
      <c r="H28" s="65" t="s">
        <v>230</v>
      </c>
    </row>
    <row r="29" spans="1:8" s="2" customFormat="1" ht="25.5" x14ac:dyDescent="0.2">
      <c r="A29" s="10" t="s">
        <v>40</v>
      </c>
      <c r="B29" s="15" t="s">
        <v>128</v>
      </c>
      <c r="C29" s="12">
        <f>C30</f>
        <v>8491</v>
      </c>
      <c r="D29" s="12">
        <f t="shared" ref="D29:E29" si="15">D30</f>
        <v>7971</v>
      </c>
      <c r="E29" s="12">
        <f t="shared" si="15"/>
        <v>8351.1</v>
      </c>
      <c r="F29" s="12">
        <f>E29/D29*100</f>
        <v>104.76853594279262</v>
      </c>
      <c r="G29" s="12">
        <f>E29/C29*100</f>
        <v>98.352373100930407</v>
      </c>
      <c r="H29" s="13"/>
    </row>
    <row r="30" spans="1:8" s="2" customFormat="1" ht="52.5" customHeight="1" x14ac:dyDescent="0.2">
      <c r="A30" s="10" t="s">
        <v>41</v>
      </c>
      <c r="B30" s="13" t="s">
        <v>113</v>
      </c>
      <c r="C30" s="14">
        <v>8491</v>
      </c>
      <c r="D30" s="14">
        <v>7971</v>
      </c>
      <c r="E30" s="14">
        <v>8351.1</v>
      </c>
      <c r="F30" s="14">
        <f>E30/D30*100</f>
        <v>104.76853594279262</v>
      </c>
      <c r="G30" s="14">
        <f>E30/C30*100</f>
        <v>98.352373100930407</v>
      </c>
      <c r="H30" s="39"/>
    </row>
    <row r="31" spans="1:8" s="2" customFormat="1" ht="18" customHeight="1" x14ac:dyDescent="0.2">
      <c r="A31" s="10" t="s">
        <v>42</v>
      </c>
      <c r="B31" s="11" t="s">
        <v>106</v>
      </c>
      <c r="C31" s="12">
        <f>C32+C33</f>
        <v>26733</v>
      </c>
      <c r="D31" s="12">
        <f t="shared" ref="D31:E31" si="16">D32+D33</f>
        <v>72828</v>
      </c>
      <c r="E31" s="12">
        <f t="shared" si="16"/>
        <v>77719.7</v>
      </c>
      <c r="F31" s="12">
        <f>E31/D31*100</f>
        <v>106.71678475311693</v>
      </c>
      <c r="G31" s="12">
        <f>E31/C31*100</f>
        <v>290.72569483410018</v>
      </c>
      <c r="H31" s="13"/>
    </row>
    <row r="32" spans="1:8" s="2" customFormat="1" ht="51.75" customHeight="1" x14ac:dyDescent="0.2">
      <c r="A32" s="10" t="s">
        <v>43</v>
      </c>
      <c r="B32" s="16" t="s">
        <v>129</v>
      </c>
      <c r="C32" s="14">
        <v>26673</v>
      </c>
      <c r="D32" s="14">
        <v>72673</v>
      </c>
      <c r="E32" s="14">
        <v>77564.3</v>
      </c>
      <c r="F32" s="14">
        <f>E32/D32*100</f>
        <v>106.73056018053472</v>
      </c>
      <c r="G32" s="14">
        <f>E32/C32*100</f>
        <v>290.79706069808424</v>
      </c>
      <c r="H32" s="39" t="s">
        <v>231</v>
      </c>
    </row>
    <row r="33" spans="1:8" s="2" customFormat="1" ht="27" customHeight="1" x14ac:dyDescent="0.2">
      <c r="A33" s="10" t="s">
        <v>44</v>
      </c>
      <c r="B33" s="16" t="s">
        <v>7</v>
      </c>
      <c r="C33" s="14">
        <v>60</v>
      </c>
      <c r="D33" s="14">
        <v>155</v>
      </c>
      <c r="E33" s="14">
        <v>155.4</v>
      </c>
      <c r="F33" s="14">
        <f t="shared" ref="F33" si="17">E33/D33*100</f>
        <v>100.25806451612904</v>
      </c>
      <c r="G33" s="14">
        <f>E33/C33*100</f>
        <v>259.00000000000006</v>
      </c>
      <c r="H33" s="16" t="s">
        <v>151</v>
      </c>
    </row>
    <row r="34" spans="1:8" s="2" customFormat="1" hidden="1" x14ac:dyDescent="0.2">
      <c r="A34" s="10"/>
      <c r="B34" s="15" t="s">
        <v>107</v>
      </c>
      <c r="C34" s="14">
        <v>0</v>
      </c>
      <c r="D34" s="14">
        <v>0</v>
      </c>
      <c r="E34" s="12">
        <v>0</v>
      </c>
      <c r="F34" s="14">
        <v>0</v>
      </c>
      <c r="G34" s="14">
        <v>0</v>
      </c>
      <c r="H34" s="13"/>
    </row>
    <row r="35" spans="1:8" s="2" customFormat="1" x14ac:dyDescent="0.2">
      <c r="A35" s="10"/>
      <c r="B35" s="26" t="s">
        <v>138</v>
      </c>
      <c r="C35" s="12">
        <f>C8+C16+C23+C29+C31+C10+C34</f>
        <v>2055563</v>
      </c>
      <c r="D35" s="12">
        <f>D8+D16+D23+D29+D31+D10+D34</f>
        <v>2704651.9</v>
      </c>
      <c r="E35" s="12">
        <f>E8+E16+E23+E29+E31+E10+E34</f>
        <v>2779971.5</v>
      </c>
      <c r="F35" s="12">
        <f>E35/D35*100</f>
        <v>102.78481678178252</v>
      </c>
      <c r="G35" s="12">
        <f>E35/C35*100</f>
        <v>135.24136696369803</v>
      </c>
      <c r="H35" s="13"/>
    </row>
    <row r="36" spans="1:8" s="2" customFormat="1" ht="25.5" x14ac:dyDescent="0.2">
      <c r="A36" s="10" t="s">
        <v>45</v>
      </c>
      <c r="B36" s="15" t="s">
        <v>108</v>
      </c>
      <c r="C36" s="12">
        <f>C38+C44+C43+C37+C45</f>
        <v>102087.9</v>
      </c>
      <c r="D36" s="12">
        <f>D38+D44+D43+D37+D45</f>
        <v>147658</v>
      </c>
      <c r="E36" s="12">
        <f>E38+E44+E43+E37+E45+E46</f>
        <v>157663.99999999997</v>
      </c>
      <c r="F36" s="12">
        <f>E36/D36*100</f>
        <v>106.77646995083232</v>
      </c>
      <c r="G36" s="12">
        <f>E36/C36*100</f>
        <v>154.43945854503812</v>
      </c>
      <c r="H36" s="13"/>
    </row>
    <row r="37" spans="1:8" s="2" customFormat="1" ht="55.5" customHeight="1" x14ac:dyDescent="0.2">
      <c r="A37" s="10" t="s">
        <v>16</v>
      </c>
      <c r="B37" s="16" t="s">
        <v>17</v>
      </c>
      <c r="C37" s="14">
        <v>0</v>
      </c>
      <c r="D37" s="69">
        <v>462</v>
      </c>
      <c r="E37" s="14">
        <v>462</v>
      </c>
      <c r="F37" s="14">
        <f t="shared" ref="F37:F38" si="18">E37/D37*100</f>
        <v>100</v>
      </c>
      <c r="G37" s="14">
        <v>0</v>
      </c>
      <c r="H37" s="16" t="s">
        <v>134</v>
      </c>
    </row>
    <row r="38" spans="1:8" s="2" customFormat="1" ht="63.75" x14ac:dyDescent="0.2">
      <c r="A38" s="10" t="s">
        <v>46</v>
      </c>
      <c r="B38" s="16" t="s">
        <v>97</v>
      </c>
      <c r="C38" s="12">
        <f>C39+C40+C41+C42</f>
        <v>94492.9</v>
      </c>
      <c r="D38" s="12">
        <f t="shared" ref="D38:E38" si="19">D39+D40+D41+D42</f>
        <v>108154</v>
      </c>
      <c r="E38" s="12">
        <f t="shared" si="19"/>
        <v>117721.69999999998</v>
      </c>
      <c r="F38" s="14">
        <f t="shared" si="18"/>
        <v>108.84636721711631</v>
      </c>
      <c r="G38" s="14">
        <f>E38/C38*100</f>
        <v>124.58258768648224</v>
      </c>
      <c r="H38" s="16"/>
    </row>
    <row r="39" spans="1:8" s="2" customFormat="1" ht="89.25" x14ac:dyDescent="0.2">
      <c r="A39" s="10" t="s">
        <v>47</v>
      </c>
      <c r="B39" s="16" t="s">
        <v>130</v>
      </c>
      <c r="C39" s="14">
        <v>51371.199999999997</v>
      </c>
      <c r="D39" s="14">
        <v>64145.5</v>
      </c>
      <c r="E39" s="14">
        <v>73059.399999999994</v>
      </c>
      <c r="F39" s="14">
        <f t="shared" ref="F39:F45" si="20">E39/D39*100</f>
        <v>113.89637620721641</v>
      </c>
      <c r="G39" s="14">
        <f t="shared" ref="G39:G45" si="21">E39/C39*100</f>
        <v>142.21859719064378</v>
      </c>
      <c r="H39" s="16" t="s">
        <v>220</v>
      </c>
    </row>
    <row r="40" spans="1:8" s="2" customFormat="1" ht="66.75" customHeight="1" x14ac:dyDescent="0.2">
      <c r="A40" s="10" t="s">
        <v>48</v>
      </c>
      <c r="B40" s="16" t="s">
        <v>131</v>
      </c>
      <c r="C40" s="14">
        <v>20670.8</v>
      </c>
      <c r="D40" s="14">
        <v>20670.8</v>
      </c>
      <c r="E40" s="14">
        <v>20203.2</v>
      </c>
      <c r="F40" s="14">
        <f t="shared" si="20"/>
        <v>97.737871780482621</v>
      </c>
      <c r="G40" s="14">
        <f t="shared" si="21"/>
        <v>97.737871780482621</v>
      </c>
      <c r="H40" s="16"/>
    </row>
    <row r="41" spans="1:8" s="2" customFormat="1" ht="71.25" customHeight="1" x14ac:dyDescent="0.2">
      <c r="A41" s="10" t="s">
        <v>73</v>
      </c>
      <c r="B41" s="16" t="s">
        <v>132</v>
      </c>
      <c r="C41" s="14">
        <v>120.7</v>
      </c>
      <c r="D41" s="14">
        <v>4920.7</v>
      </c>
      <c r="E41" s="14">
        <v>5001.3999999999996</v>
      </c>
      <c r="F41" s="14">
        <f t="shared" ref="F41" si="22">E41/D41*100</f>
        <v>101.64001056760216</v>
      </c>
      <c r="G41" s="14">
        <f t="shared" ref="G41" si="23">E41/C41*100</f>
        <v>4143.6619718309857</v>
      </c>
      <c r="H41" s="16" t="s">
        <v>221</v>
      </c>
    </row>
    <row r="42" spans="1:8" s="2" customFormat="1" ht="45" customHeight="1" x14ac:dyDescent="0.2">
      <c r="A42" s="10" t="s">
        <v>49</v>
      </c>
      <c r="B42" s="16" t="s">
        <v>133</v>
      </c>
      <c r="C42" s="14">
        <v>22330.2</v>
      </c>
      <c r="D42" s="14">
        <v>18417</v>
      </c>
      <c r="E42" s="14">
        <v>19457.7</v>
      </c>
      <c r="F42" s="14">
        <f>E42/D42*100</f>
        <v>105.65075745235382</v>
      </c>
      <c r="G42" s="14">
        <f>E42/C42*100</f>
        <v>87.136254937259849</v>
      </c>
      <c r="H42" s="16" t="s">
        <v>222</v>
      </c>
    </row>
    <row r="43" spans="1:8" s="2" customFormat="1" ht="40.5" customHeight="1" x14ac:dyDescent="0.2">
      <c r="A43" s="10" t="s">
        <v>50</v>
      </c>
      <c r="B43" s="16" t="s">
        <v>8</v>
      </c>
      <c r="C43" s="14">
        <v>748</v>
      </c>
      <c r="D43" s="14">
        <v>879.3</v>
      </c>
      <c r="E43" s="14">
        <v>879.3</v>
      </c>
      <c r="F43" s="14">
        <f>E43/D43*100</f>
        <v>100</v>
      </c>
      <c r="G43" s="14">
        <f>E43/C43*100</f>
        <v>117.55347593582887</v>
      </c>
      <c r="H43" s="16" t="s">
        <v>135</v>
      </c>
    </row>
    <row r="44" spans="1:8" s="2" customFormat="1" ht="51" customHeight="1" x14ac:dyDescent="0.2">
      <c r="A44" s="10" t="s">
        <v>74</v>
      </c>
      <c r="B44" s="16" t="s">
        <v>98</v>
      </c>
      <c r="C44" s="14">
        <v>2251.6999999999998</v>
      </c>
      <c r="D44" s="14">
        <v>2251.6999999999998</v>
      </c>
      <c r="E44" s="14">
        <v>2220.6999999999998</v>
      </c>
      <c r="F44" s="14">
        <f t="shared" si="20"/>
        <v>98.623262423946358</v>
      </c>
      <c r="G44" s="14">
        <f t="shared" si="21"/>
        <v>98.623262423946358</v>
      </c>
      <c r="H44" s="16"/>
    </row>
    <row r="45" spans="1:8" s="2" customFormat="1" ht="64.5" customHeight="1" x14ac:dyDescent="0.2">
      <c r="A45" s="10" t="s">
        <v>99</v>
      </c>
      <c r="B45" s="16" t="s">
        <v>100</v>
      </c>
      <c r="C45" s="14">
        <v>4595.3</v>
      </c>
      <c r="D45" s="14">
        <v>35911</v>
      </c>
      <c r="E45" s="14">
        <v>36226.9</v>
      </c>
      <c r="F45" s="14">
        <f t="shared" si="20"/>
        <v>100.87967475146891</v>
      </c>
      <c r="G45" s="14">
        <f t="shared" si="21"/>
        <v>788.34678911061303</v>
      </c>
      <c r="H45" s="38" t="s">
        <v>223</v>
      </c>
    </row>
    <row r="46" spans="1:8" s="2" customFormat="1" ht="51.75" customHeight="1" x14ac:dyDescent="0.2">
      <c r="A46" s="10" t="s">
        <v>144</v>
      </c>
      <c r="B46" s="16" t="s">
        <v>145</v>
      </c>
      <c r="C46" s="14"/>
      <c r="D46" s="14"/>
      <c r="E46" s="14">
        <v>153.4</v>
      </c>
      <c r="F46" s="14"/>
      <c r="G46" s="14"/>
      <c r="H46" s="16" t="s">
        <v>150</v>
      </c>
    </row>
    <row r="47" spans="1:8" s="2" customFormat="1" x14ac:dyDescent="0.2">
      <c r="A47" s="10" t="s">
        <v>51</v>
      </c>
      <c r="B47" s="11" t="s">
        <v>109</v>
      </c>
      <c r="C47" s="12">
        <f>C48</f>
        <v>9467</v>
      </c>
      <c r="D47" s="12">
        <f t="shared" ref="D47:E47" si="24">D48</f>
        <v>9467</v>
      </c>
      <c r="E47" s="12">
        <f t="shared" si="24"/>
        <v>8745.7999999999993</v>
      </c>
      <c r="F47" s="12">
        <f>E47/D47*100</f>
        <v>92.381958381747111</v>
      </c>
      <c r="G47" s="12">
        <f>E47/C47*100</f>
        <v>92.381958381747111</v>
      </c>
      <c r="H47" s="13"/>
    </row>
    <row r="48" spans="1:8" s="2" customFormat="1" ht="38.25" x14ac:dyDescent="0.2">
      <c r="A48" s="10" t="s">
        <v>52</v>
      </c>
      <c r="B48" s="11" t="s">
        <v>75</v>
      </c>
      <c r="C48" s="14">
        <v>9467</v>
      </c>
      <c r="D48" s="14">
        <v>9467</v>
      </c>
      <c r="E48" s="14">
        <v>8745.7999999999993</v>
      </c>
      <c r="F48" s="14">
        <f t="shared" ref="F48" si="25">E48/D48*100</f>
        <v>92.381958381747111</v>
      </c>
      <c r="G48" s="14">
        <f t="shared" ref="G48" si="26">E48/C48*100</f>
        <v>92.381958381747111</v>
      </c>
      <c r="H48" s="16" t="s">
        <v>224</v>
      </c>
    </row>
    <row r="49" spans="1:8" s="2" customFormat="1" x14ac:dyDescent="0.2">
      <c r="A49" s="10" t="s">
        <v>15</v>
      </c>
      <c r="B49" s="11" t="s">
        <v>101</v>
      </c>
      <c r="C49" s="12">
        <f>C50</f>
        <v>2230.1</v>
      </c>
      <c r="D49" s="12">
        <f t="shared" ref="D49:E49" si="27">D50</f>
        <v>9606.6</v>
      </c>
      <c r="E49" s="12">
        <f t="shared" si="27"/>
        <v>10320.6</v>
      </c>
      <c r="F49" s="14">
        <f>E49/D49*100</f>
        <v>107.43239023171569</v>
      </c>
      <c r="G49" s="14">
        <f>E49/C49*100</f>
        <v>462.78642213353669</v>
      </c>
      <c r="H49" s="16"/>
    </row>
    <row r="50" spans="1:8" s="2" customFormat="1" ht="48" customHeight="1" x14ac:dyDescent="0.2">
      <c r="A50" s="10" t="s">
        <v>14</v>
      </c>
      <c r="B50" s="13" t="s">
        <v>13</v>
      </c>
      <c r="C50" s="14">
        <v>2230.1</v>
      </c>
      <c r="D50" s="14">
        <v>9606.6</v>
      </c>
      <c r="E50" s="14">
        <v>10320.6</v>
      </c>
      <c r="F50" s="14">
        <f t="shared" ref="F50" si="28">E50/D50*100</f>
        <v>107.43239023171569</v>
      </c>
      <c r="G50" s="14">
        <f>E50/C50*100</f>
        <v>462.78642213353669</v>
      </c>
      <c r="H50" s="16" t="s">
        <v>225</v>
      </c>
    </row>
    <row r="51" spans="1:8" s="2" customFormat="1" ht="22.5" customHeight="1" x14ac:dyDescent="0.2">
      <c r="A51" s="10" t="s">
        <v>53</v>
      </c>
      <c r="B51" s="11" t="s">
        <v>110</v>
      </c>
      <c r="C51" s="12">
        <f>C53+C55+C54+C56+C52</f>
        <v>43145.8</v>
      </c>
      <c r="D51" s="12">
        <f>D53+D55+D54+D56+D52</f>
        <v>91856.400000000009</v>
      </c>
      <c r="E51" s="12">
        <f>E53+E55+E54+E56+E52</f>
        <v>103962.69999999998</v>
      </c>
      <c r="F51" s="12">
        <f>E51/D51*100</f>
        <v>113.17959336529624</v>
      </c>
      <c r="G51" s="12">
        <f>E51/C51*100</f>
        <v>240.9567095754395</v>
      </c>
      <c r="H51" s="19"/>
    </row>
    <row r="52" spans="1:8" s="2" customFormat="1" ht="64.5" customHeight="1" x14ac:dyDescent="0.2">
      <c r="A52" s="19" t="s">
        <v>76</v>
      </c>
      <c r="B52" s="20" t="s">
        <v>77</v>
      </c>
      <c r="C52" s="14">
        <v>0</v>
      </c>
      <c r="D52" s="14">
        <v>1176</v>
      </c>
      <c r="E52" s="14">
        <v>1176</v>
      </c>
      <c r="F52" s="14">
        <f>E52/D52*100</f>
        <v>100</v>
      </c>
      <c r="G52" s="14">
        <v>0</v>
      </c>
      <c r="H52" s="16" t="s">
        <v>80</v>
      </c>
    </row>
    <row r="53" spans="1:8" s="2" customFormat="1" ht="66.75" customHeight="1" x14ac:dyDescent="0.2">
      <c r="A53" s="10" t="s">
        <v>54</v>
      </c>
      <c r="B53" s="18" t="s">
        <v>139</v>
      </c>
      <c r="C53" s="14">
        <v>16349.5</v>
      </c>
      <c r="D53" s="14">
        <v>41786.699999999997</v>
      </c>
      <c r="E53" s="14">
        <v>43043.6</v>
      </c>
      <c r="F53" s="14">
        <f t="shared" ref="F53" si="29">E53/D53*100</f>
        <v>103.0078948564974</v>
      </c>
      <c r="G53" s="14">
        <f t="shared" ref="G53" si="30">E53/C53*100</f>
        <v>263.27165968378239</v>
      </c>
      <c r="H53" s="16" t="s">
        <v>226</v>
      </c>
    </row>
    <row r="54" spans="1:8" s="2" customFormat="1" ht="51.75" customHeight="1" x14ac:dyDescent="0.2">
      <c r="A54" s="19" t="s">
        <v>78</v>
      </c>
      <c r="B54" s="27" t="s">
        <v>79</v>
      </c>
      <c r="C54" s="14">
        <v>0</v>
      </c>
      <c r="D54" s="14">
        <v>5996</v>
      </c>
      <c r="E54" s="14">
        <v>5996</v>
      </c>
      <c r="F54" s="14">
        <f t="shared" ref="F54" si="31">E54/D54*100</f>
        <v>100</v>
      </c>
      <c r="G54" s="14">
        <v>0</v>
      </c>
      <c r="H54" s="16" t="s">
        <v>80</v>
      </c>
    </row>
    <row r="55" spans="1:8" s="2" customFormat="1" ht="38.25" x14ac:dyDescent="0.2">
      <c r="A55" s="10" t="s">
        <v>55</v>
      </c>
      <c r="B55" s="16" t="s">
        <v>9</v>
      </c>
      <c r="C55" s="14">
        <v>26768.400000000001</v>
      </c>
      <c r="D55" s="14">
        <v>42668.4</v>
      </c>
      <c r="E55" s="14">
        <v>53520.2</v>
      </c>
      <c r="F55" s="14">
        <f t="shared" ref="F55:F56" si="32">E55/D55*100</f>
        <v>125.43287303953277</v>
      </c>
      <c r="G55" s="14">
        <f t="shared" ref="G55:G56" si="33">E55/C55*100</f>
        <v>199.93798658119272</v>
      </c>
      <c r="H55" s="16" t="s">
        <v>227</v>
      </c>
    </row>
    <row r="56" spans="1:8" s="2" customFormat="1" ht="60" customHeight="1" x14ac:dyDescent="0.2">
      <c r="A56" s="10" t="s">
        <v>146</v>
      </c>
      <c r="B56" s="16" t="s">
        <v>147</v>
      </c>
      <c r="C56" s="14">
        <v>27.9</v>
      </c>
      <c r="D56" s="14">
        <v>229.3</v>
      </c>
      <c r="E56" s="14">
        <v>226.9</v>
      </c>
      <c r="F56" s="14">
        <f t="shared" si="32"/>
        <v>98.953336240732654</v>
      </c>
      <c r="G56" s="14">
        <f t="shared" si="33"/>
        <v>813.26164874551989</v>
      </c>
      <c r="H56" s="16" t="s">
        <v>228</v>
      </c>
    </row>
    <row r="57" spans="1:8" s="2" customFormat="1" ht="80.25" customHeight="1" x14ac:dyDescent="0.2">
      <c r="A57" s="10" t="s">
        <v>56</v>
      </c>
      <c r="B57" s="11" t="s">
        <v>136</v>
      </c>
      <c r="C57" s="12">
        <v>6941.5</v>
      </c>
      <c r="D57" s="12">
        <v>43953.5</v>
      </c>
      <c r="E57" s="12">
        <v>46264.6</v>
      </c>
      <c r="F57" s="12">
        <f>E57/D57*100</f>
        <v>105.25805681003789</v>
      </c>
      <c r="G57" s="12">
        <f>E57/C57*100</f>
        <v>666.49283296117551</v>
      </c>
      <c r="H57" s="16" t="s">
        <v>229</v>
      </c>
    </row>
    <row r="58" spans="1:8" s="2" customFormat="1" x14ac:dyDescent="0.2">
      <c r="A58" s="10" t="s">
        <v>57</v>
      </c>
      <c r="B58" s="15" t="s">
        <v>213</v>
      </c>
      <c r="C58" s="12">
        <f>C59+C60</f>
        <v>0</v>
      </c>
      <c r="D58" s="12">
        <f t="shared" ref="D58:E58" si="34">D59+D60</f>
        <v>0</v>
      </c>
      <c r="E58" s="12">
        <f t="shared" si="34"/>
        <v>22</v>
      </c>
      <c r="F58" s="12"/>
      <c r="G58" s="12"/>
      <c r="H58" s="16"/>
    </row>
    <row r="59" spans="1:8" s="2" customFormat="1" x14ac:dyDescent="0.2">
      <c r="A59" s="10" t="s">
        <v>71</v>
      </c>
      <c r="B59" s="16" t="s">
        <v>72</v>
      </c>
      <c r="C59" s="14">
        <v>0</v>
      </c>
      <c r="D59" s="14">
        <v>0</v>
      </c>
      <c r="E59" s="14">
        <v>22</v>
      </c>
      <c r="F59" s="12"/>
      <c r="G59" s="12"/>
      <c r="H59" s="16"/>
    </row>
    <row r="60" spans="1:8" s="2" customFormat="1" ht="21" hidden="1" customHeight="1" x14ac:dyDescent="0.2">
      <c r="A60" s="10" t="s">
        <v>58</v>
      </c>
      <c r="B60" s="16" t="s">
        <v>10</v>
      </c>
      <c r="C60" s="49">
        <v>0</v>
      </c>
      <c r="D60" s="49">
        <v>0</v>
      </c>
      <c r="E60" s="49">
        <v>0</v>
      </c>
      <c r="F60" s="12"/>
      <c r="G60" s="12"/>
      <c r="H60" s="16"/>
    </row>
    <row r="61" spans="1:8" x14ac:dyDescent="0.2">
      <c r="A61" s="10"/>
      <c r="B61" s="26" t="s">
        <v>137</v>
      </c>
      <c r="C61" s="12">
        <f>C36+C47+C49+C51+C57+C58</f>
        <v>163872.29999999999</v>
      </c>
      <c r="D61" s="12">
        <f t="shared" ref="D61:E61" si="35">D36+D47+D49+D51+D57+D58</f>
        <v>302541.5</v>
      </c>
      <c r="E61" s="12">
        <f t="shared" si="35"/>
        <v>326979.69999999995</v>
      </c>
      <c r="F61" s="12">
        <f t="shared" ref="F61" si="36">E61/D61*100</f>
        <v>108.0776356301532</v>
      </c>
      <c r="G61" s="12">
        <f t="shared" ref="G61" si="37">E61/C61*100</f>
        <v>199.53323410973053</v>
      </c>
      <c r="H61" s="13"/>
    </row>
    <row r="62" spans="1:8" x14ac:dyDescent="0.2">
      <c r="A62" s="17" t="s">
        <v>11</v>
      </c>
      <c r="B62" s="44" t="s">
        <v>12</v>
      </c>
      <c r="C62" s="12">
        <f>C63++C92+C94</f>
        <v>3381184.2000000007</v>
      </c>
      <c r="D62" s="12">
        <f>D63++D92+D94</f>
        <v>5421602.7999999998</v>
      </c>
      <c r="E62" s="12">
        <f>E63++E92+E94</f>
        <v>5383514.2999999989</v>
      </c>
      <c r="F62" s="12">
        <f t="shared" ref="F62" si="38">E62/D62*100</f>
        <v>99.297467900082964</v>
      </c>
      <c r="G62" s="12">
        <f t="shared" ref="G62" si="39">E62/C62*100</f>
        <v>159.21978755253846</v>
      </c>
      <c r="H62" s="35"/>
    </row>
    <row r="63" spans="1:8" s="21" customFormat="1" ht="25.5" x14ac:dyDescent="0.2">
      <c r="A63" s="17" t="s">
        <v>0</v>
      </c>
      <c r="B63" s="28" t="s">
        <v>1</v>
      </c>
      <c r="C63" s="12">
        <f>C64+C66+C82+C87</f>
        <v>3381184.2000000007</v>
      </c>
      <c r="D63" s="12">
        <f>D64+D66+D82+D87</f>
        <v>5421602.7999999998</v>
      </c>
      <c r="E63" s="12">
        <f>E64+E66+E82+E87</f>
        <v>5394620.8999999994</v>
      </c>
      <c r="F63" s="12">
        <f t="shared" ref="F63:F70" si="40">E63/D63*100</f>
        <v>99.502326138683557</v>
      </c>
      <c r="G63" s="12">
        <f>E63/C63*100</f>
        <v>159.54827010016191</v>
      </c>
      <c r="H63" s="36"/>
    </row>
    <row r="64" spans="1:8" s="21" customFormat="1" x14ac:dyDescent="0.2">
      <c r="A64" s="26" t="s">
        <v>81</v>
      </c>
      <c r="B64" s="28" t="s">
        <v>68</v>
      </c>
      <c r="C64" s="12">
        <f>SUM(C65:C65)</f>
        <v>0</v>
      </c>
      <c r="D64" s="12">
        <f>SUM(D65:D65)</f>
        <v>10848</v>
      </c>
      <c r="E64" s="12">
        <f>SUM(E65:E65)</f>
        <v>10848</v>
      </c>
      <c r="F64" s="12">
        <f t="shared" si="40"/>
        <v>100</v>
      </c>
      <c r="G64" s="12">
        <v>0</v>
      </c>
      <c r="H64" s="36"/>
    </row>
    <row r="65" spans="1:12" s="21" customFormat="1" ht="27" customHeight="1" x14ac:dyDescent="0.2">
      <c r="A65" s="45" t="s">
        <v>82</v>
      </c>
      <c r="B65" s="46" t="s">
        <v>165</v>
      </c>
      <c r="C65" s="41"/>
      <c r="D65" s="41">
        <v>10848</v>
      </c>
      <c r="E65" s="41">
        <v>10848</v>
      </c>
      <c r="F65" s="41">
        <f t="shared" si="40"/>
        <v>100</v>
      </c>
      <c r="G65" s="14">
        <v>0</v>
      </c>
      <c r="H65" s="55" t="s">
        <v>160</v>
      </c>
    </row>
    <row r="66" spans="1:12" s="21" customFormat="1" ht="25.5" x14ac:dyDescent="0.2">
      <c r="A66" s="47" t="s">
        <v>83</v>
      </c>
      <c r="B66" s="29" t="s">
        <v>69</v>
      </c>
      <c r="C66" s="51">
        <f>SUM(C67:C81)</f>
        <v>1564602.4000000001</v>
      </c>
      <c r="D66" s="51">
        <f>SUM(D67:D81)</f>
        <v>3368842.8999999994</v>
      </c>
      <c r="E66" s="51">
        <f>SUM(E67:E81)</f>
        <v>3358947.2999999993</v>
      </c>
      <c r="F66" s="12">
        <f t="shared" si="40"/>
        <v>99.706261161658787</v>
      </c>
      <c r="G66" s="12">
        <f t="shared" ref="G66:G91" si="41">E66/C66*100</f>
        <v>214.68376246898248</v>
      </c>
      <c r="H66" s="36"/>
    </row>
    <row r="67" spans="1:12" s="21" customFormat="1" ht="76.5" x14ac:dyDescent="0.2">
      <c r="A67" s="45" t="s">
        <v>158</v>
      </c>
      <c r="B67" s="30" t="s">
        <v>166</v>
      </c>
      <c r="C67" s="52"/>
      <c r="D67" s="52">
        <v>161066.9</v>
      </c>
      <c r="E67" s="52">
        <v>161066.9</v>
      </c>
      <c r="F67" s="14">
        <f t="shared" si="40"/>
        <v>100</v>
      </c>
      <c r="G67" s="14">
        <v>0</v>
      </c>
      <c r="H67" s="58" t="s">
        <v>207</v>
      </c>
      <c r="K67" s="21" t="s">
        <v>208</v>
      </c>
    </row>
    <row r="68" spans="1:12" s="21" customFormat="1" ht="63.75" x14ac:dyDescent="0.2">
      <c r="A68" s="45" t="s">
        <v>159</v>
      </c>
      <c r="B68" s="30" t="s">
        <v>167</v>
      </c>
      <c r="C68" s="52">
        <v>60838</v>
      </c>
      <c r="D68" s="52">
        <v>51815.199999999997</v>
      </c>
      <c r="E68" s="52">
        <v>51815.199999999997</v>
      </c>
      <c r="F68" s="14">
        <f t="shared" si="40"/>
        <v>100</v>
      </c>
      <c r="G68" s="14">
        <f>E68/C68*100</f>
        <v>85.169137709983886</v>
      </c>
      <c r="H68" s="58" t="s">
        <v>163</v>
      </c>
    </row>
    <row r="69" spans="1:12" s="21" customFormat="1" ht="63.75" x14ac:dyDescent="0.2">
      <c r="A69" s="45" t="s">
        <v>84</v>
      </c>
      <c r="B69" s="30" t="s">
        <v>168</v>
      </c>
      <c r="C69" s="52">
        <v>185456.8</v>
      </c>
      <c r="D69" s="52">
        <v>1241163.3</v>
      </c>
      <c r="E69" s="52">
        <v>1241163.3</v>
      </c>
      <c r="F69" s="14">
        <f t="shared" si="40"/>
        <v>100</v>
      </c>
      <c r="G69" s="14">
        <f>E69/C69*100</f>
        <v>669.24658464936317</v>
      </c>
      <c r="H69" s="42" t="s">
        <v>161</v>
      </c>
    </row>
    <row r="70" spans="1:12" s="21" customFormat="1" ht="51" x14ac:dyDescent="0.2">
      <c r="A70" s="45" t="s">
        <v>153</v>
      </c>
      <c r="B70" s="30" t="s">
        <v>169</v>
      </c>
      <c r="C70" s="52">
        <v>5639.2</v>
      </c>
      <c r="D70" s="52">
        <v>5639.2</v>
      </c>
      <c r="E70" s="52">
        <v>5639.2</v>
      </c>
      <c r="F70" s="14">
        <f t="shared" si="40"/>
        <v>100</v>
      </c>
      <c r="G70" s="14">
        <f>E70/C70*100</f>
        <v>100</v>
      </c>
      <c r="H70" s="42"/>
    </row>
    <row r="71" spans="1:12" s="21" customFormat="1" ht="51" x14ac:dyDescent="0.2">
      <c r="A71" s="45" t="s">
        <v>170</v>
      </c>
      <c r="B71" s="30" t="s">
        <v>204</v>
      </c>
      <c r="C71" s="14">
        <v>10.1</v>
      </c>
      <c r="D71" s="14">
        <v>10.1</v>
      </c>
      <c r="E71" s="14">
        <v>10.1</v>
      </c>
      <c r="F71" s="14">
        <f t="shared" ref="F71:F91" si="42">E71/D71*100</f>
        <v>100</v>
      </c>
      <c r="G71" s="14">
        <f t="shared" si="41"/>
        <v>100</v>
      </c>
      <c r="H71" s="37"/>
    </row>
    <row r="72" spans="1:12" s="21" customFormat="1" ht="38.25" x14ac:dyDescent="0.2">
      <c r="A72" s="45" t="s">
        <v>171</v>
      </c>
      <c r="B72" s="30" t="s">
        <v>172</v>
      </c>
      <c r="C72" s="14">
        <v>101165.4</v>
      </c>
      <c r="D72" s="14">
        <v>101165.4</v>
      </c>
      <c r="E72" s="14">
        <v>101165.4</v>
      </c>
      <c r="F72" s="14">
        <f t="shared" si="42"/>
        <v>100</v>
      </c>
      <c r="G72" s="14">
        <f t="shared" si="41"/>
        <v>100</v>
      </c>
      <c r="H72" s="37"/>
    </row>
    <row r="73" spans="1:12" s="21" customFormat="1" ht="51" x14ac:dyDescent="0.2">
      <c r="A73" s="45" t="s">
        <v>173</v>
      </c>
      <c r="B73" s="30" t="s">
        <v>174</v>
      </c>
      <c r="C73" s="14">
        <v>106349.4</v>
      </c>
      <c r="D73" s="14">
        <v>106349.4</v>
      </c>
      <c r="E73" s="14">
        <v>106349.4</v>
      </c>
      <c r="F73" s="14">
        <f t="shared" si="42"/>
        <v>100</v>
      </c>
      <c r="G73" s="14">
        <f t="shared" si="41"/>
        <v>100</v>
      </c>
      <c r="H73" s="40"/>
      <c r="L73" s="61"/>
    </row>
    <row r="74" spans="1:12" s="21" customFormat="1" ht="38.25" x14ac:dyDescent="0.2">
      <c r="A74" s="45" t="s">
        <v>140</v>
      </c>
      <c r="B74" s="30" t="s">
        <v>175</v>
      </c>
      <c r="C74" s="14">
        <v>537.9</v>
      </c>
      <c r="D74" s="14">
        <v>537.9</v>
      </c>
      <c r="E74" s="14">
        <v>537.9</v>
      </c>
      <c r="F74" s="14">
        <f t="shared" si="42"/>
        <v>100</v>
      </c>
      <c r="G74" s="14">
        <f t="shared" ref="G74" si="43">E74/C74*100</f>
        <v>100</v>
      </c>
      <c r="H74" s="40"/>
      <c r="L74" s="61"/>
    </row>
    <row r="75" spans="1:12" s="21" customFormat="1" ht="25.5" x14ac:dyDescent="0.2">
      <c r="A75" s="45" t="s">
        <v>85</v>
      </c>
      <c r="B75" s="30" t="s">
        <v>176</v>
      </c>
      <c r="C75" s="14">
        <v>49939.6</v>
      </c>
      <c r="D75" s="14">
        <v>36859.699999999997</v>
      </c>
      <c r="E75" s="14">
        <v>36859.699999999997</v>
      </c>
      <c r="F75" s="14">
        <f t="shared" si="42"/>
        <v>100</v>
      </c>
      <c r="G75" s="14">
        <f>E75/C75*100</f>
        <v>73.808560741375572</v>
      </c>
      <c r="H75" s="58" t="s">
        <v>163</v>
      </c>
    </row>
    <row r="76" spans="1:12" s="21" customFormat="1" ht="25.5" x14ac:dyDescent="0.2">
      <c r="A76" s="45" t="s">
        <v>154</v>
      </c>
      <c r="B76" s="30" t="s">
        <v>155</v>
      </c>
      <c r="C76" s="14">
        <v>88000</v>
      </c>
      <c r="D76" s="14">
        <v>95607.7</v>
      </c>
      <c r="E76" s="14">
        <v>95607.7</v>
      </c>
      <c r="F76" s="14">
        <f t="shared" si="42"/>
        <v>100</v>
      </c>
      <c r="G76" s="14">
        <f>E76/C76*100-3.7</f>
        <v>104.94511363636364</v>
      </c>
      <c r="H76" s="37"/>
    </row>
    <row r="77" spans="1:12" s="21" customFormat="1" ht="38.25" x14ac:dyDescent="0.2">
      <c r="A77" s="45" t="s">
        <v>156</v>
      </c>
      <c r="B77" s="30" t="s">
        <v>157</v>
      </c>
      <c r="C77" s="14">
        <v>254</v>
      </c>
      <c r="D77" s="14">
        <v>254</v>
      </c>
      <c r="E77" s="14">
        <v>254</v>
      </c>
      <c r="F77" s="14">
        <f t="shared" si="42"/>
        <v>100</v>
      </c>
      <c r="G77" s="14">
        <f t="shared" si="41"/>
        <v>100</v>
      </c>
      <c r="H77" s="37"/>
    </row>
    <row r="78" spans="1:12" s="21" customFormat="1" x14ac:dyDescent="0.2">
      <c r="A78" s="45" t="s">
        <v>86</v>
      </c>
      <c r="B78" s="48" t="s">
        <v>177</v>
      </c>
      <c r="C78" s="14">
        <v>376.8</v>
      </c>
      <c r="D78" s="14">
        <v>376.8</v>
      </c>
      <c r="E78" s="14">
        <v>376.8</v>
      </c>
      <c r="F78" s="14">
        <f t="shared" si="42"/>
        <v>100</v>
      </c>
      <c r="G78" s="14">
        <f t="shared" si="41"/>
        <v>100</v>
      </c>
      <c r="H78" s="37"/>
    </row>
    <row r="79" spans="1:12" s="21" customFormat="1" ht="25.5" x14ac:dyDescent="0.2">
      <c r="A79" s="45" t="s">
        <v>178</v>
      </c>
      <c r="B79" s="30" t="s">
        <v>179</v>
      </c>
      <c r="C79" s="14">
        <v>84525.8</v>
      </c>
      <c r="D79" s="14">
        <v>84525.8</v>
      </c>
      <c r="E79" s="14">
        <v>84525.8</v>
      </c>
      <c r="F79" s="14">
        <f t="shared" si="42"/>
        <v>100</v>
      </c>
      <c r="G79" s="14">
        <f t="shared" si="41"/>
        <v>100</v>
      </c>
      <c r="H79" s="37"/>
    </row>
    <row r="80" spans="1:12" s="21" customFormat="1" ht="25.5" x14ac:dyDescent="0.2">
      <c r="A80" s="45" t="s">
        <v>141</v>
      </c>
      <c r="B80" s="30" t="s">
        <v>180</v>
      </c>
      <c r="C80" s="14">
        <v>444321.2</v>
      </c>
      <c r="D80" s="14">
        <v>319688</v>
      </c>
      <c r="E80" s="14">
        <v>319688</v>
      </c>
      <c r="F80" s="14">
        <f t="shared" si="42"/>
        <v>100</v>
      </c>
      <c r="G80" s="14">
        <f t="shared" si="41"/>
        <v>71.949751666137018</v>
      </c>
      <c r="H80" s="40" t="s">
        <v>162</v>
      </c>
    </row>
    <row r="81" spans="1:13" s="21" customFormat="1" ht="153" x14ac:dyDescent="0.2">
      <c r="A81" s="45" t="s">
        <v>87</v>
      </c>
      <c r="B81" s="30" t="s">
        <v>181</v>
      </c>
      <c r="C81" s="52">
        <v>437188.2</v>
      </c>
      <c r="D81" s="52">
        <v>1163783.5</v>
      </c>
      <c r="E81" s="52">
        <v>1153887.8999999999</v>
      </c>
      <c r="F81" s="14">
        <f t="shared" si="42"/>
        <v>99.149704390894001</v>
      </c>
      <c r="G81" s="14">
        <f t="shared" si="41"/>
        <v>263.93390763977618</v>
      </c>
      <c r="H81" s="16" t="s">
        <v>212</v>
      </c>
    </row>
    <row r="82" spans="1:13" s="21" customFormat="1" x14ac:dyDescent="0.2">
      <c r="A82" s="47" t="s">
        <v>88</v>
      </c>
      <c r="B82" s="29" t="s">
        <v>70</v>
      </c>
      <c r="C82" s="12">
        <f>SUM(C83:C86)</f>
        <v>1752591.2000000002</v>
      </c>
      <c r="D82" s="12">
        <f t="shared" ref="D82:E82" si="44">SUM(D83:D86)</f>
        <v>1969163.2000000002</v>
      </c>
      <c r="E82" s="12">
        <f t="shared" si="44"/>
        <v>1952086.4</v>
      </c>
      <c r="F82" s="12">
        <f t="shared" si="42"/>
        <v>99.132788993822345</v>
      </c>
      <c r="G82" s="12">
        <f>E82/C82*100-1</f>
        <v>110.38287125942432</v>
      </c>
      <c r="H82" s="37"/>
    </row>
    <row r="83" spans="1:13" s="21" customFormat="1" ht="25.5" x14ac:dyDescent="0.2">
      <c r="A83" s="45" t="s">
        <v>182</v>
      </c>
      <c r="B83" s="30" t="s">
        <v>183</v>
      </c>
      <c r="C83" s="14">
        <v>1547511.4</v>
      </c>
      <c r="D83" s="14">
        <v>1650680.9</v>
      </c>
      <c r="E83" s="14">
        <v>1650278.1</v>
      </c>
      <c r="F83" s="14">
        <f t="shared" si="42"/>
        <v>99.975597948701051</v>
      </c>
      <c r="G83" s="14">
        <f>E83/C83*100-1.7</f>
        <v>104.9407717578042</v>
      </c>
      <c r="H83" s="58"/>
      <c r="L83" s="59"/>
    </row>
    <row r="84" spans="1:13" s="21" customFormat="1" ht="38.25" x14ac:dyDescent="0.2">
      <c r="A84" s="45" t="s">
        <v>89</v>
      </c>
      <c r="B84" s="30" t="s">
        <v>184</v>
      </c>
      <c r="C84" s="14">
        <v>106639.6</v>
      </c>
      <c r="D84" s="14">
        <v>105739.6</v>
      </c>
      <c r="E84" s="14">
        <v>89467.4</v>
      </c>
      <c r="F84" s="14">
        <f t="shared" si="42"/>
        <v>84.611063404817116</v>
      </c>
      <c r="G84" s="14">
        <f t="shared" si="41"/>
        <v>83.896976357750773</v>
      </c>
      <c r="H84" s="57"/>
      <c r="L84" s="60"/>
    </row>
    <row r="85" spans="1:13" s="21" customFormat="1" ht="36" customHeight="1" x14ac:dyDescent="0.2">
      <c r="A85" s="45" t="s">
        <v>90</v>
      </c>
      <c r="B85" s="30" t="s">
        <v>185</v>
      </c>
      <c r="C85" s="14">
        <v>1846.1</v>
      </c>
      <c r="D85" s="14">
        <v>1846.1</v>
      </c>
      <c r="E85" s="14">
        <v>1607.9</v>
      </c>
      <c r="F85" s="14">
        <f t="shared" si="42"/>
        <v>87.097123666106938</v>
      </c>
      <c r="G85" s="14">
        <f t="shared" si="41"/>
        <v>87.097123666106938</v>
      </c>
      <c r="H85" s="16"/>
      <c r="L85" s="60"/>
    </row>
    <row r="86" spans="1:13" s="21" customFormat="1" ht="51" x14ac:dyDescent="0.2">
      <c r="A86" s="45" t="s">
        <v>91</v>
      </c>
      <c r="B86" s="30" t="s">
        <v>186</v>
      </c>
      <c r="C86" s="52">
        <v>96594.1</v>
      </c>
      <c r="D86" s="52">
        <v>210896.6</v>
      </c>
      <c r="E86" s="52">
        <v>210733</v>
      </c>
      <c r="F86" s="14">
        <f t="shared" si="42"/>
        <v>99.922426440255549</v>
      </c>
      <c r="G86" s="14">
        <f t="shared" si="41"/>
        <v>218.16342820110131</v>
      </c>
      <c r="H86" s="58" t="s">
        <v>209</v>
      </c>
      <c r="L86" s="60"/>
    </row>
    <row r="87" spans="1:13" s="21" customFormat="1" x14ac:dyDescent="0.2">
      <c r="A87" s="31" t="s">
        <v>187</v>
      </c>
      <c r="B87" s="29" t="s">
        <v>188</v>
      </c>
      <c r="C87" s="51">
        <f>SUM(C88:C91)</f>
        <v>63990.6</v>
      </c>
      <c r="D87" s="51">
        <f>SUM(D88:D91)</f>
        <v>72748.7</v>
      </c>
      <c r="E87" s="51">
        <f>SUM(E88:E91)</f>
        <v>72739.199999999997</v>
      </c>
      <c r="F87" s="12">
        <f t="shared" si="42"/>
        <v>99.986941347405519</v>
      </c>
      <c r="G87" s="12">
        <f t="shared" si="41"/>
        <v>113.671695530281</v>
      </c>
      <c r="H87" s="37"/>
      <c r="L87" s="60"/>
    </row>
    <row r="88" spans="1:13" s="21" customFormat="1" ht="102" x14ac:dyDescent="0.2">
      <c r="A88" s="45" t="s">
        <v>189</v>
      </c>
      <c r="B88" s="30" t="s">
        <v>190</v>
      </c>
      <c r="C88" s="52"/>
      <c r="D88" s="52">
        <v>598.9</v>
      </c>
      <c r="E88" s="52">
        <v>598.9</v>
      </c>
      <c r="F88" s="14">
        <f t="shared" si="42"/>
        <v>100</v>
      </c>
      <c r="G88" s="14">
        <v>0</v>
      </c>
      <c r="H88" s="40" t="s">
        <v>206</v>
      </c>
      <c r="L88" s="60"/>
    </row>
    <row r="89" spans="1:13" s="21" customFormat="1" ht="89.25" x14ac:dyDescent="0.2">
      <c r="A89" s="45" t="s">
        <v>92</v>
      </c>
      <c r="B89" s="30" t="s">
        <v>191</v>
      </c>
      <c r="C89" s="14">
        <v>59996.2</v>
      </c>
      <c r="D89" s="14">
        <v>67503.3</v>
      </c>
      <c r="E89" s="14">
        <v>67503.3</v>
      </c>
      <c r="F89" s="14">
        <f t="shared" si="42"/>
        <v>100</v>
      </c>
      <c r="G89" s="14">
        <f t="shared" si="41"/>
        <v>112.51262579963399</v>
      </c>
      <c r="H89" s="40" t="s">
        <v>210</v>
      </c>
      <c r="L89" s="61"/>
    </row>
    <row r="90" spans="1:13" s="21" customFormat="1" ht="25.5" hidden="1" customHeight="1" x14ac:dyDescent="0.2">
      <c r="A90" s="45" t="s">
        <v>192</v>
      </c>
      <c r="B90" s="30" t="s">
        <v>193</v>
      </c>
      <c r="C90" s="54"/>
      <c r="D90" s="49"/>
      <c r="E90" s="50"/>
      <c r="F90" s="14" t="e">
        <f t="shared" si="42"/>
        <v>#DIV/0!</v>
      </c>
      <c r="G90" s="14">
        <v>0</v>
      </c>
      <c r="H90" s="43"/>
      <c r="L90" s="60"/>
    </row>
    <row r="91" spans="1:13" s="21" customFormat="1" ht="51" x14ac:dyDescent="0.2">
      <c r="A91" s="45" t="s">
        <v>192</v>
      </c>
      <c r="B91" s="30" t="s">
        <v>205</v>
      </c>
      <c r="C91" s="54">
        <v>3994.4</v>
      </c>
      <c r="D91" s="14">
        <v>4646.5</v>
      </c>
      <c r="E91" s="54">
        <v>4637</v>
      </c>
      <c r="F91" s="14">
        <f t="shared" si="42"/>
        <v>99.795545033896488</v>
      </c>
      <c r="G91" s="14">
        <f t="shared" si="41"/>
        <v>116.08752253154415</v>
      </c>
      <c r="H91" s="43" t="s">
        <v>211</v>
      </c>
      <c r="L91" s="60"/>
    </row>
    <row r="92" spans="1:13" s="21" customFormat="1" ht="51" x14ac:dyDescent="0.2">
      <c r="A92" s="47" t="s">
        <v>66</v>
      </c>
      <c r="B92" s="29" t="s">
        <v>194</v>
      </c>
      <c r="C92" s="53">
        <f>SUM(C93:C93)</f>
        <v>0</v>
      </c>
      <c r="D92" s="53">
        <f>SUM(D93:D93)</f>
        <v>0</v>
      </c>
      <c r="E92" s="53">
        <f>SUM(E93:E93)</f>
        <v>4350.1000000000004</v>
      </c>
      <c r="F92" s="12">
        <v>0</v>
      </c>
      <c r="G92" s="12">
        <v>0</v>
      </c>
      <c r="H92" s="13"/>
      <c r="L92" s="60"/>
    </row>
    <row r="93" spans="1:13" s="21" customFormat="1" ht="63.75" x14ac:dyDescent="0.2">
      <c r="A93" s="45" t="s">
        <v>93</v>
      </c>
      <c r="B93" s="30" t="s">
        <v>195</v>
      </c>
      <c r="C93" s="54"/>
      <c r="D93" s="54"/>
      <c r="E93" s="54">
        <v>4350.1000000000004</v>
      </c>
      <c r="F93" s="14"/>
      <c r="G93" s="14">
        <v>0</v>
      </c>
      <c r="H93" s="40" t="s">
        <v>143</v>
      </c>
    </row>
    <row r="94" spans="1:13" s="21" customFormat="1" ht="38.25" x14ac:dyDescent="0.2">
      <c r="A94" s="47" t="s">
        <v>67</v>
      </c>
      <c r="B94" s="29" t="s">
        <v>65</v>
      </c>
      <c r="C94" s="12">
        <f>SUM(C96:C99)</f>
        <v>0</v>
      </c>
      <c r="D94" s="12">
        <f>SUM(D96:D99)</f>
        <v>0</v>
      </c>
      <c r="E94" s="12">
        <f>SUM(E96:E99)</f>
        <v>-15456.7</v>
      </c>
      <c r="F94" s="12">
        <v>0</v>
      </c>
      <c r="G94" s="12">
        <v>0</v>
      </c>
      <c r="H94" s="56"/>
      <c r="M94" s="25"/>
    </row>
    <row r="95" spans="1:13" s="21" customFormat="1" ht="25.5" hidden="1" customHeight="1" x14ac:dyDescent="0.2">
      <c r="A95" s="45" t="s">
        <v>196</v>
      </c>
      <c r="B95" s="30" t="s">
        <v>197</v>
      </c>
      <c r="C95" s="14"/>
      <c r="D95" s="49"/>
      <c r="E95" s="50"/>
      <c r="F95" s="14"/>
      <c r="G95" s="14">
        <v>0</v>
      </c>
      <c r="H95" s="56"/>
    </row>
    <row r="96" spans="1:13" s="21" customFormat="1" ht="51" x14ac:dyDescent="0.2">
      <c r="A96" s="45" t="s">
        <v>94</v>
      </c>
      <c r="B96" s="30" t="s">
        <v>198</v>
      </c>
      <c r="C96" s="14"/>
      <c r="D96" s="14"/>
      <c r="E96" s="54">
        <v>-2723.6</v>
      </c>
      <c r="F96" s="14"/>
      <c r="G96" s="14"/>
      <c r="H96" s="70" t="s">
        <v>96</v>
      </c>
    </row>
    <row r="97" spans="1:8" s="21" customFormat="1" ht="25.5" x14ac:dyDescent="0.2">
      <c r="A97" s="45" t="s">
        <v>199</v>
      </c>
      <c r="B97" s="30" t="s">
        <v>200</v>
      </c>
      <c r="C97" s="14"/>
      <c r="D97" s="14"/>
      <c r="E97" s="54">
        <v>-82.5</v>
      </c>
      <c r="F97" s="14"/>
      <c r="G97" s="14"/>
      <c r="H97" s="71"/>
    </row>
    <row r="98" spans="1:8" s="21" customFormat="1" ht="51" x14ac:dyDescent="0.2">
      <c r="A98" s="45" t="s">
        <v>95</v>
      </c>
      <c r="B98" s="30" t="s">
        <v>201</v>
      </c>
      <c r="C98" s="14"/>
      <c r="D98" s="14"/>
      <c r="E98" s="54">
        <v>-948.1</v>
      </c>
      <c r="F98" s="14"/>
      <c r="G98" s="14"/>
      <c r="H98" s="71"/>
    </row>
    <row r="99" spans="1:8" s="21" customFormat="1" ht="38.25" x14ac:dyDescent="0.2">
      <c r="A99" s="45" t="s">
        <v>202</v>
      </c>
      <c r="B99" s="46" t="s">
        <v>203</v>
      </c>
      <c r="C99" s="14"/>
      <c r="D99" s="14"/>
      <c r="E99" s="54">
        <v>-11702.5</v>
      </c>
      <c r="F99" s="14"/>
      <c r="G99" s="14"/>
      <c r="H99" s="72"/>
    </row>
    <row r="100" spans="1:8" ht="15.75" x14ac:dyDescent="0.2">
      <c r="A100" s="32"/>
      <c r="B100" s="33" t="s">
        <v>2</v>
      </c>
      <c r="C100" s="12">
        <f>C7+C62</f>
        <v>5600619.5</v>
      </c>
      <c r="D100" s="12">
        <f>D7+D62</f>
        <v>8428796.1999999993</v>
      </c>
      <c r="E100" s="12">
        <f>E7+E62</f>
        <v>8490465.5</v>
      </c>
      <c r="F100" s="12">
        <f t="shared" ref="F100" si="45">E100/D100*100</f>
        <v>100.7316501495196</v>
      </c>
      <c r="G100" s="12">
        <f t="shared" ref="G100" si="46">E100/C100*100</f>
        <v>151.5986847526421</v>
      </c>
      <c r="H100" s="35"/>
    </row>
    <row r="102" spans="1:8" x14ac:dyDescent="0.2">
      <c r="D102" s="24"/>
    </row>
    <row r="104" spans="1:8" x14ac:dyDescent="0.2">
      <c r="D104" s="3"/>
    </row>
    <row r="105" spans="1:8" x14ac:dyDescent="0.2">
      <c r="D105" s="3"/>
    </row>
    <row r="106" spans="1:8" x14ac:dyDescent="0.2">
      <c r="A106" s="4"/>
    </row>
  </sheetData>
  <mergeCells count="3">
    <mergeCell ref="H96:H99"/>
    <mergeCell ref="B1:C1"/>
    <mergeCell ref="A2:H2"/>
  </mergeCells>
  <phoneticPr fontId="1" type="noConversion"/>
  <pageMargins left="0.39370078740157483" right="0.39370078740157483" top="0.15748031496062992" bottom="0.15748031496062992" header="0.15748031496062992" footer="0.15748031496062992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2025-04-03T07:02:42Z</cp:lastPrinted>
  <dcterms:created xsi:type="dcterms:W3CDTF">2008-07-31T06:24:29Z</dcterms:created>
  <dcterms:modified xsi:type="dcterms:W3CDTF">2025-04-28T08:34:22Z</dcterms:modified>
</cp:coreProperties>
</file>