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Лист1!$A$1:$E$99</definedName>
  </definedNames>
  <calcPr calcId="145621"/>
</workbook>
</file>

<file path=xl/calcChain.xml><?xml version="1.0" encoding="utf-8"?>
<calcChain xmlns="http://schemas.openxmlformats.org/spreadsheetml/2006/main">
  <c r="E48" i="1" l="1"/>
  <c r="C53" i="1"/>
  <c r="D53" i="1"/>
  <c r="E53" i="1"/>
  <c r="D25" i="1"/>
  <c r="C25" i="1"/>
  <c r="C50" i="1"/>
  <c r="C46" i="1"/>
  <c r="C40" i="1"/>
  <c r="C38" i="1"/>
  <c r="C36" i="1"/>
  <c r="D90" i="1" l="1"/>
  <c r="C90" i="1"/>
  <c r="D93" i="1"/>
  <c r="D92" i="1" s="1"/>
  <c r="E96" i="1"/>
  <c r="D83" i="1"/>
  <c r="E84" i="1"/>
  <c r="D59" i="1"/>
  <c r="E69" i="1"/>
  <c r="E66" i="1"/>
  <c r="C93" i="1" l="1"/>
  <c r="C92" i="1" s="1"/>
  <c r="C89" i="1"/>
  <c r="C83" i="1"/>
  <c r="C78" i="1"/>
  <c r="C59" i="1"/>
  <c r="C56" i="1"/>
  <c r="C55" i="1" l="1"/>
  <c r="C54" i="1"/>
  <c r="D89" i="1" l="1"/>
  <c r="E73" i="1"/>
  <c r="E72" i="1"/>
  <c r="D40" i="1" l="1"/>
  <c r="E35" i="1" l="1"/>
  <c r="E30" i="1"/>
  <c r="D78" i="1" l="1"/>
  <c r="E76" i="1"/>
  <c r="E70" i="1" l="1"/>
  <c r="E60" i="1" l="1"/>
  <c r="E34" i="1" l="1"/>
  <c r="E87" i="1" l="1"/>
  <c r="E97" i="1"/>
  <c r="E95" i="1"/>
  <c r="E94" i="1"/>
  <c r="E85" i="1"/>
  <c r="D56" i="1"/>
  <c r="E17" i="1"/>
  <c r="E65" i="1"/>
  <c r="E82" i="1"/>
  <c r="E58" i="1"/>
  <c r="E98" i="1" l="1"/>
  <c r="E93" i="1" s="1"/>
  <c r="E92" i="1" s="1"/>
  <c r="E91" i="1"/>
  <c r="E90" i="1" s="1"/>
  <c r="E89" i="1"/>
  <c r="E88" i="1"/>
  <c r="E86" i="1"/>
  <c r="D55" i="1"/>
  <c r="D54" i="1" s="1"/>
  <c r="E81" i="1"/>
  <c r="E80" i="1"/>
  <c r="E79" i="1"/>
  <c r="E77" i="1"/>
  <c r="E75" i="1"/>
  <c r="E74" i="1"/>
  <c r="E71" i="1"/>
  <c r="E68" i="1"/>
  <c r="E67" i="1"/>
  <c r="E64" i="1"/>
  <c r="E63" i="1"/>
  <c r="E62" i="1"/>
  <c r="E61" i="1"/>
  <c r="E57" i="1"/>
  <c r="E56" i="1" s="1"/>
  <c r="E59" i="1" l="1"/>
  <c r="E78" i="1"/>
  <c r="E83" i="1"/>
  <c r="E55" i="1" l="1"/>
  <c r="E54" i="1" s="1"/>
  <c r="E26" i="1"/>
  <c r="E52" i="1" l="1"/>
  <c r="E51" i="1"/>
  <c r="D50" i="1"/>
  <c r="E43" i="1"/>
  <c r="E41" i="1" l="1"/>
  <c r="C7" i="1"/>
  <c r="D7" i="1"/>
  <c r="E33" i="1" l="1"/>
  <c r="D46" i="1" l="1"/>
  <c r="E45" i="1" l="1"/>
  <c r="E32" i="1"/>
  <c r="C20" i="1"/>
  <c r="C16" i="1"/>
  <c r="C11" i="1"/>
  <c r="C9" i="1"/>
  <c r="C24" i="1" l="1"/>
  <c r="C6" i="1" l="1"/>
  <c r="C99" i="1" s="1"/>
  <c r="E49" i="1" l="1"/>
  <c r="E47" i="1"/>
  <c r="E44" i="1"/>
  <c r="E42" i="1"/>
  <c r="E39" i="1"/>
  <c r="E37" i="1"/>
  <c r="E31" i="1"/>
  <c r="E29" i="1"/>
  <c r="E28" i="1"/>
  <c r="E23" i="1"/>
  <c r="E21" i="1"/>
  <c r="E19" i="1"/>
  <c r="E18" i="1"/>
  <c r="E15" i="1"/>
  <c r="E14" i="1"/>
  <c r="E13" i="1"/>
  <c r="E12" i="1"/>
  <c r="E10" i="1"/>
  <c r="E8" i="1"/>
  <c r="E40" i="1" l="1"/>
  <c r="D38" i="1"/>
  <c r="E38" i="1" s="1"/>
  <c r="E22" i="1"/>
  <c r="E25" i="1" l="1"/>
  <c r="E27" i="1"/>
  <c r="D16" i="1"/>
  <c r="E7" i="1" l="1"/>
  <c r="E16" i="1"/>
  <c r="E50" i="1" l="1"/>
  <c r="E46" i="1"/>
  <c r="D36" i="1"/>
  <c r="E36" i="1" s="1"/>
  <c r="D20" i="1"/>
  <c r="E20" i="1" s="1"/>
  <c r="D11" i="1" l="1"/>
  <c r="E11" i="1" s="1"/>
  <c r="D9" i="1"/>
  <c r="E9" i="1" s="1"/>
  <c r="D24" i="1" l="1"/>
  <c r="E24" i="1" s="1"/>
  <c r="D6" i="1" l="1"/>
  <c r="D99" i="1" l="1"/>
  <c r="E6" i="1"/>
  <c r="E99" i="1" s="1"/>
</calcChain>
</file>

<file path=xl/sharedStrings.xml><?xml version="1.0" encoding="utf-8"?>
<sst xmlns="http://schemas.openxmlformats.org/spreadsheetml/2006/main" count="192" uniqueCount="192">
  <si>
    <t>Код бюджетной классификации Российской Федерации</t>
  </si>
  <si>
    <t>Наименование доходов</t>
  </si>
  <si>
    <t xml:space="preserve"> НАЛОГОВЫЕ И НЕНАЛОГОВЫЕ ДОХОДЫ</t>
  </si>
  <si>
    <t xml:space="preserve"> - единый  налог на вмененный доход для отдельных видов деятельности                     </t>
  </si>
  <si>
    <t xml:space="preserve"> - единый сельскохозяйственный  налог          </t>
  </si>
  <si>
    <t xml:space="preserve"> - налог, взимаемый  в связи с применением  патентной  системы налогообложения, зачисляемый в бюджеты городских округов</t>
  </si>
  <si>
    <t xml:space="preserve">                    Итого налоговые доходы:</t>
  </si>
  <si>
    <t>1 13 00000 00 0000 000</t>
  </si>
  <si>
    <t>1 13 01994 04 0000 130</t>
  </si>
  <si>
    <t xml:space="preserve"> - прочие доходы от оказания платных услуг (работ) получателями средств бюджетов городских округов</t>
  </si>
  <si>
    <t>115 00000 00 0000 000</t>
  </si>
  <si>
    <t>115 02040 04 0000 140</t>
  </si>
  <si>
    <t xml:space="preserve"> - платежи, взимаемые органами местного самоуправления (организациями) городских  округов за выполнение определенных  функций</t>
  </si>
  <si>
    <t xml:space="preserve"> - прочие неналоговые доходы бюджетов городских округов</t>
  </si>
  <si>
    <t xml:space="preserve">                             Итого  неналоговые  доходы: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</si>
  <si>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</si>
  <si>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</si>
  <si>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</si>
  <si>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</si>
  <si>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12. Административные платежи и сборы:</t>
  </si>
  <si>
    <t xml:space="preserve"> - налог, взимаемый в связи с применением упрощенной системы налогообложения</t>
  </si>
  <si>
    <t>тыс.руб.</t>
  </si>
  <si>
    <t>- прочие субсидии бюджетам городских округов</t>
  </si>
  <si>
    <t>- субвенции бюджетам городских округов на выполнение передаваемых полномочий субъектов Российской Федерации</t>
  </si>
  <si>
    <t>- 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</si>
  <si>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2 18 00000 00 0000 000</t>
  </si>
  <si>
    <t>- доходы бюджетов городских округов от возврата бюджетными учреждениями остатков субсидий прошлых лет</t>
  </si>
  <si>
    <t>2 19 00000 00 0000 000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</si>
  <si>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</si>
  <si>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</si>
  <si>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-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</si>
  <si>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Всего доходы</t>
  </si>
  <si>
    <t>Отклонение 
(гр. 4 - гр. 3)
"+" рост
"-" уменьшение</t>
  </si>
  <si>
    <t>Дотации бюджетам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</si>
  <si>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</si>
  <si>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</si>
  <si>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- доходы от продажи земельных участков, находящихся в собственности городских округов (за исключением земельных участков муниципальных, бюджетных и автономных учреждений)</t>
  </si>
  <si>
    <t>- дотации бюджетам городских округов на поддержку мер по обеспечению сбалансированности бюджетов</t>
  </si>
  <si>
    <t>Иные межбюджетные трансферты</t>
  </si>
  <si>
    <t>- прочие межбюджетные трансферты, передаваемые бюджетам городских округов</t>
  </si>
  <si>
    <r>
      <t xml:space="preserve"> </t>
    </r>
    <r>
      <rPr>
        <sz val="10"/>
        <rFont val="Times New Roman"/>
        <family val="1"/>
        <charset val="204"/>
      </rPr>
      <t>- плата за негативное воздействие на окружающую среду</t>
    </r>
  </si>
  <si>
    <r>
      <t xml:space="preserve"> </t>
    </r>
    <r>
      <rPr>
        <sz val="10"/>
        <rFont val="Times New Roman"/>
        <family val="1"/>
        <charset val="204"/>
      </rPr>
      <t>- невыясненные платежи</t>
    </r>
  </si>
  <si>
    <t xml:space="preserve"> - прочие поступления 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 </t>
  </si>
  <si>
    <t>- субсидии бюджетам городских округов на реализацию программ формирования современной городской среды</t>
  </si>
  <si>
    <t>-  межбюджетные трансферты, передаваемые бюджетам городских округов на создание модельных муниципальных библиотек</t>
  </si>
  <si>
    <t>- 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</si>
  <si>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 xml:space="preserve"> - доходы от продажи квартир, находящихся в собствеености городских округов</t>
  </si>
  <si>
    <t xml:space="preserve"> - 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</si>
  <si>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 xml:space="preserve"> - доходы в виде прибыли, приходящейся на доли в уставных (складочных)  капиталах хозяйственных товариществ и обществ, или дивидендов по акциям, принадлежащим городским округам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</si>
  <si>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</si>
  <si>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</si>
  <si>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</si>
  <si>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</si>
  <si>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</si>
  <si>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</si>
  <si>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1 05 01000 00 0000 110</t>
  </si>
  <si>
    <t>1 05 02000 02 0000 110</t>
  </si>
  <si>
    <t>1 05 03000 01 0000 110</t>
  </si>
  <si>
    <t>1 05 04010 02 0000 110</t>
  </si>
  <si>
    <t>1 06 00000 00 0000 000</t>
  </si>
  <si>
    <t>1 06 01020 04 0000 110</t>
  </si>
  <si>
    <t>1 06 02000 02 0000 110</t>
  </si>
  <si>
    <t>1 06 06000 00 0000 110</t>
  </si>
  <si>
    <t>1 07 00000 00 0000 000</t>
  </si>
  <si>
    <t>1 07 01020 01 0000 110</t>
  </si>
  <si>
    <t>1 08 00000 00 0000 000</t>
  </si>
  <si>
    <t>1 09 04010 02 0000 110</t>
  </si>
  <si>
    <t>1 11 00000 00 0000 000</t>
  </si>
  <si>
    <t>1 11 01040 04 0000 120</t>
  </si>
  <si>
    <t>1 11 05000 00 0000 120</t>
  </si>
  <si>
    <t>1 11 05012 04 0000 120</t>
  </si>
  <si>
    <t>1 11 05024 04 0000 120</t>
  </si>
  <si>
    <t>1 11 05034 04 0000 120</t>
  </si>
  <si>
    <t>1 11 05074 04 0000 120</t>
  </si>
  <si>
    <t>1 11 07014 00 0000 000</t>
  </si>
  <si>
    <t>1 11 09044 04 0000 140</t>
  </si>
  <si>
    <t>1 12 00000 00 0000 000</t>
  </si>
  <si>
    <t>1 12 01000 01 0000 120</t>
  </si>
  <si>
    <t>1 14 00000 00 0000 000</t>
  </si>
  <si>
    <t>1 14 01040 04 0000 410</t>
  </si>
  <si>
    <t>1 14 02040 04 0000 410</t>
  </si>
  <si>
    <t>1 14 03040 04 0000 410</t>
  </si>
  <si>
    <t>1 14 06012 04 0000 430</t>
  </si>
  <si>
    <t>1 14 06024 00 0000 000</t>
  </si>
  <si>
    <t>1 16 00000 00 0000 000</t>
  </si>
  <si>
    <t>1 17 00000 00 0000 000</t>
  </si>
  <si>
    <t xml:space="preserve">1 17 01040 04 0100 180 </t>
  </si>
  <si>
    <t>1 17 05040 04 0000 180</t>
  </si>
  <si>
    <t xml:space="preserve"> - доходы от перечисления части прибыли государственных и муниципальных унитарных предприятий</t>
  </si>
  <si>
    <t xml:space="preserve"> - налог на доходы физических лиц                 </t>
  </si>
  <si>
    <t xml:space="preserve"> - акцизы по подакцизным товарам (продукции), производимым на территории Российской Федерации, всего,  в т.ч.:</t>
  </si>
  <si>
    <t xml:space="preserve"> - налог на имущество физических лиц, взимаемый по ставкам,  применяемым к объектам налогообложения, расположенным в границах городских округов</t>
  </si>
  <si>
    <t xml:space="preserve"> - налог на имущество организаций        </t>
  </si>
  <si>
    <t xml:space="preserve"> - земельный  налог</t>
  </si>
  <si>
    <t xml:space="preserve"> - налог на добычу общераспраспространенных полезных  ископаемых</t>
  </si>
  <si>
    <t xml:space="preserve"> -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</t>
  </si>
  <si>
    <t xml:space="preserve">  *доходы, получаемые в виде арендной  платы за земельные участки, государственная собственность на которые не 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</si>
  <si>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*доходы,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</si>
  <si>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 xml:space="preserve">  *доходы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</si>
  <si>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 *доходы от сдачи в аренду имущества, составляющего казну городских округов (за исключением земельных участков)</t>
  </si>
  <si>
    <t xml:space="preserve"> - доходы от реализации  имущества, находящегося  в собственности городских округов ( 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</si>
  <si>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 xml:space="preserve">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</si>
  <si>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2 02 20299 04 0000 150</t>
  </si>
  <si>
    <t>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</si>
  <si>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2 02 20302 04 0000 150</t>
  </si>
  <si>
    <t>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</si>
  <si>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2 02 25519 04 0000 150</t>
  </si>
  <si>
    <t>- субсидии бюджетам городских округов на поддержку отрасли культуры</t>
  </si>
  <si>
    <t>2 02 15002 04 0000 150</t>
  </si>
  <si>
    <t>2 02 25113 04 0000 150</t>
  </si>
  <si>
    <t>2 02 25253 04 0000 150</t>
  </si>
  <si>
    <t>-субсидии бюджетам городских округов на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</si>
  <si>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2 02 25304 04 0000 150</t>
  </si>
  <si>
    <t>-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</si>
  <si>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2 02 25497 04 0000 150</t>
  </si>
  <si>
    <t>- субсидии бюджетам городских округов на реализацию мероприятий по обеспечению жильем молодых семей</t>
  </si>
  <si>
    <t xml:space="preserve"> 2 02 25555 04 0000 150</t>
  </si>
  <si>
    <t>2 02 29999 04 0000 150</t>
  </si>
  <si>
    <t xml:space="preserve"> 2 02 30024 04 0000 150</t>
  </si>
  <si>
    <t>2 02 30027 04 0000 150</t>
  </si>
  <si>
    <t>2 02 30029 04 0000 150</t>
  </si>
  <si>
    <t xml:space="preserve"> -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</si>
  <si>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2 02 4000 00 0000 150</t>
  </si>
  <si>
    <t>2 02 45303 04 0000 150</t>
  </si>
  <si>
    <t>2 02 45454 04 0000 150</t>
  </si>
  <si>
    <t>2 02 49999 04 0000 150</t>
  </si>
  <si>
    <t>2 18 04000 04 0000 150</t>
  </si>
  <si>
    <t>- доходы бюджетов городских округов от возврата организациями остатков субсидий прошлых лет</t>
  </si>
  <si>
    <t xml:space="preserve"> 2 18 04010 04 0000 150</t>
  </si>
  <si>
    <t>2 19 00000 04 0000 150</t>
  </si>
  <si>
    <t>2 19 60010 04 0000 150</t>
  </si>
  <si>
    <t>2 02 19999 04 0000 150</t>
  </si>
  <si>
    <t>- прочие дотации бюджетам городских округов</t>
  </si>
  <si>
    <t>2 02 10000 00 0000 150</t>
  </si>
  <si>
    <t>2 02 20000 00 0000 150</t>
  </si>
  <si>
    <t xml:space="preserve"> 2 02 30000 00 0000 150</t>
  </si>
  <si>
    <t xml:space="preserve"> -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</si>
  <si>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</si>
  <si>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2 02 49001 04 0000 150</t>
  </si>
  <si>
    <t xml:space="preserve"> - межбюджетные трансферты, передаваемые бюджетам городских округов, за счет средств резервного фонда Правительства Российской Федерации</t>
  </si>
  <si>
    <t xml:space="preserve">  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</si>
  <si>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2 19 25304 04 0000 150</t>
  </si>
  <si>
    <t xml:space="preserve">   - 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</si>
  <si>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 -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</si>
  <si>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2 19 45303 04 0000 150</t>
  </si>
  <si>
    <t>1 11 09080 04 0000 140</t>
  </si>
  <si>
    <t xml:space="preserve"> -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</si>
  <si>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 Налоги на прибыль, доходы:</t>
  </si>
  <si>
    <t xml:space="preserve"> Налоги на товары (работы, услуги), реализуемые на территории Российской Федерации:</t>
  </si>
  <si>
    <t xml:space="preserve"> Налоги на совокупный доход:</t>
  </si>
  <si>
    <t xml:space="preserve"> Налоги на имущество:</t>
  </si>
  <si>
    <t xml:space="preserve"> Налоги, сборы и регулярные платежи  за пользование природными ресурсами:</t>
  </si>
  <si>
    <t xml:space="preserve"> Государственная  пошлина :   </t>
  </si>
  <si>
    <t>Задолженность и перерасчеты по отменненым налогам и сборам</t>
  </si>
  <si>
    <t xml:space="preserve"> Доходы от использования  имущества, находящегося в государственной и муниципальной  собственности:</t>
  </si>
  <si>
    <t xml:space="preserve"> Платежи при пользовании природными ресурсами:</t>
  </si>
  <si>
    <t xml:space="preserve"> Доходы от оказания платных услуг (работ) и компенсации затрат государства:</t>
  </si>
  <si>
    <t xml:space="preserve"> Доходы от продажи материальных  и нематериальных активов:</t>
  </si>
  <si>
    <t xml:space="preserve"> Штрафы, санкции, возмещение  ущерба:</t>
  </si>
  <si>
    <t xml:space="preserve"> Прочие неналоговые доходы:</t>
  </si>
  <si>
    <t xml:space="preserve"> - субсидии бюджетам городских округов на софинансирование капитальных вложений в объекты муниципальной собственности</t>
  </si>
  <si>
    <t>2 02 20077 04 0000 150</t>
  </si>
  <si>
    <t>2 02 25467 04 0000 150</t>
  </si>
  <si>
    <t xml:space="preserve"> - 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</si>
  <si>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2 02 25750 04 0000 150</t>
  </si>
  <si>
    <t xml:space="preserve"> - субсидии бюджетам городских округов на реализацию мероприятий по модернизации школьных систем образования</t>
  </si>
  <si>
    <t>Фактическое поступление за 2023 год</t>
  </si>
  <si>
    <t>1 11 05324 04 1000 120</t>
  </si>
  <si>
    <t xml:space="preserve"> - плата, по соглашениям об установлении сервитута, заключенным органами местного самоуправления городских округов, государственными или муниципальными учреждениями в отношении земельных участков, находящихся в собственности городских округов</t>
  </si>
  <si>
    <t>1 14 0204042 04 1000 440</t>
  </si>
  <si>
    <t xml:space="preserve"> - доходы от реализации имущества, находящихся в оперативном управлении учреждения</t>
  </si>
  <si>
    <t>- 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</si>
  <si>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2 02 25098 04 000 150</t>
  </si>
  <si>
    <t xml:space="preserve"> -  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</si>
  <si>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2 02 25179 04 0000 150</t>
  </si>
  <si>
    <t>2 02 25513 04 0000 150</t>
  </si>
  <si>
    <t xml:space="preserve"> - субсидии бюджетам городских округов на развитие сети учреждений культурно-досугового типа</t>
  </si>
  <si>
    <t>2 02 25514 04 0000 150</t>
  </si>
  <si>
    <t xml:space="preserve"> - 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</si>
  <si>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>-межбюджетные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</si>
  <si>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-возврат остатков субсидий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из бюджетов городских округов</t>
  </si>
  <si>
    <t>2 19 25097 04 0000 150</t>
  </si>
  <si>
    <t>Фактическое поступление за 2024 год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</si>
  <si>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</si>
  <si>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</si>
  <si>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2 02 25424 04 0000 150</t>
  </si>
  <si>
    <t xml:space="preserve"> 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</si>
  <si>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2 02 45505 04 0000 150</t>
  </si>
  <si>
    <t xml:space="preserve">  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 ,муниципальных общеобразовательных организаций и профессиональных образовательных организаций</t>
  </si>
  <si>
    <t>2 19 25555 04 0000 150</t>
  </si>
  <si>
    <t xml:space="preserve"> Возврат остатков субсидий на реализацию программ формирования современной городской среды из бюджетов городских округов</t>
  </si>
  <si>
    <t xml:space="preserve">     Аналитические данные о поступлении доходов в бюджет муниципального образования 
"Город Майкоп" по видам доходов за 2024 год в сравнении с 2023 годом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</si>
</sst>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49" fontId="5" fillId="0" borderId="3">
      <alignment horizontal="center"/>
    </xf>
    <xf numFmtId="0" fontId="5" fillId="0" borderId="4">
      <alignment horizontal="left" wrapText="1" indent="2"/>
    </xf>
    <xf numFmtId="4" fontId="5" fillId="0" borderId="3">
      <alignment horizontal="right"/>
    </xf>
    <xf numFmtId="49" fontId="6" fillId="0" borderId="3">
      <alignment horizontal="center"/>
    </xf>
    <xf numFmtId="4" fontId="6" fillId="0" borderId="3">
      <alignment horizontal="right"/>
    </xf>
    <xf numFmtId="49" fontId="11" fillId="0" borderId="3">
      <alignment horizontal="center"/>
    </xf>
    <xf numFmtId="0" fontId="11" fillId="0" borderId="4">
      <alignment horizontal="left" wrapText="1" indent="2"/>
    </xf>
    <xf numFmtId="4" fontId="5" fillId="0" borderId="3">
      <alignment horizontal="right" shrinkToFit="1"/>
    </xf>
    <xf numFmtId="43" fontId="12" fillId="0" borderId="0" applyFont="0" applyFill="0" applyBorder="0" applyAlignment="0" applyProtection="0"/>
    <xf numFmtId="4" fontId="5" fillId="0" borderId="7">
      <alignment horizontal="right"/>
    </xf>
    <xf numFmtId="4" fontId="5" fillId="0" borderId="3">
      <alignment horizontal="right"/>
    </xf>
    <xf numFmtId="4" fontId="5" fillId="0" borderId="4">
      <alignment horizontal="right"/>
    </xf>
    <xf numFmtId="0" fontId="5" fillId="0" borderId="10">
      <alignment horizontal="left" wrapText="1" indent="2"/>
    </xf>
    <xf numFmtId="49" fontId="5" fillId="0" borderId="11">
      <alignment horizontal="center"/>
    </xf>
  </cellStyleXfs>
  <cellXfs count="60">
    <xf numFmtId="0" fontId="0" fillId="0" borderId="0" xfId="0"/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vertical="center" wrapText="1"/>
    </xf>
    <xf numFmtId="0" fontId="10" fillId="0" borderId="0" xfId="0" applyFont="1" applyFill="1"/>
    <xf numFmtId="0" fontId="13" fillId="0" borderId="0" xfId="0" applyFont="1" applyFill="1"/>
    <xf numFmtId="43" fontId="10" fillId="0" borderId="0" xfId="9" applyFont="1" applyFill="1"/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/>
    </xf>
    <xf numFmtId="4" fontId="6" fillId="0" borderId="0" xfId="8" applyNumberFormat="1" applyFont="1" applyFill="1" applyBorder="1" applyAlignment="1" applyProtection="1">
      <alignment horizontal="right"/>
    </xf>
    <xf numFmtId="0" fontId="3" fillId="0" borderId="1" xfId="0" applyFont="1" applyFill="1" applyBorder="1" applyAlignment="1">
      <alignment vertical="top" wrapText="1"/>
    </xf>
    <xf numFmtId="49" fontId="1" fillId="0" borderId="1" xfId="1" applyNumberFormat="1" applyFont="1" applyFill="1" applyBorder="1" applyAlignment="1" applyProtection="1">
      <alignment horizontal="center" vertical="center"/>
    </xf>
    <xf numFmtId="49" fontId="1" fillId="0" borderId="1" xfId="2" applyNumberFormat="1" applyFont="1" applyFill="1" applyBorder="1" applyAlignment="1" applyProtection="1">
      <alignment horizontal="left" vertical="top" wrapText="1"/>
    </xf>
    <xf numFmtId="49" fontId="3" fillId="0" borderId="1" xfId="2" applyNumberFormat="1" applyFont="1" applyFill="1" applyBorder="1" applyAlignment="1" applyProtection="1">
      <alignment horizontal="left" vertical="top" wrapText="1"/>
    </xf>
    <xf numFmtId="49" fontId="1" fillId="0" borderId="1" xfId="2" applyNumberFormat="1" applyFont="1" applyFill="1" applyBorder="1" applyAlignment="1" applyProtection="1">
      <alignment horizontal="left" vertical="center" wrapText="1"/>
    </xf>
    <xf numFmtId="49" fontId="1" fillId="0" borderId="8" xfId="2" applyNumberFormat="1" applyFont="1" applyFill="1" applyBorder="1" applyAlignment="1" applyProtection="1">
      <alignment horizontal="left" vertical="top" wrapText="1"/>
    </xf>
    <xf numFmtId="49" fontId="3" fillId="0" borderId="1" xfId="1" applyNumberFormat="1" applyFont="1" applyFill="1" applyBorder="1" applyAlignment="1" applyProtection="1">
      <alignment horizontal="center" vertical="top"/>
    </xf>
    <xf numFmtId="0" fontId="10" fillId="0" borderId="0" xfId="0" applyFont="1" applyFill="1" applyAlignment="1">
      <alignment vertical="center"/>
    </xf>
    <xf numFmtId="49" fontId="3" fillId="0" borderId="1" xfId="1" applyNumberFormat="1" applyFont="1" applyFill="1" applyBorder="1" applyAlignment="1" applyProtection="1">
      <alignment horizontal="center" vertical="center"/>
    </xf>
    <xf numFmtId="164" fontId="3" fillId="0" borderId="1" xfId="0" applyNumberFormat="1" applyFont="1" applyFill="1" applyBorder="1" applyAlignment="1">
      <alignment horizontal="right" vertical="top"/>
    </xf>
    <xf numFmtId="164" fontId="1" fillId="0" borderId="1" xfId="3" applyNumberFormat="1" applyFont="1" applyFill="1" applyBorder="1" applyAlignment="1" applyProtection="1">
      <alignment horizontal="right" vertical="center"/>
    </xf>
    <xf numFmtId="164" fontId="1" fillId="0" borderId="7" xfId="3" applyNumberFormat="1" applyFont="1" applyFill="1" applyBorder="1" applyAlignment="1" applyProtection="1">
      <alignment horizontal="right" vertical="center"/>
    </xf>
    <xf numFmtId="164" fontId="3" fillId="0" borderId="1" xfId="5" applyNumberFormat="1" applyFont="1" applyFill="1" applyBorder="1" applyAlignment="1" applyProtection="1">
      <alignment horizontal="right" vertical="center"/>
    </xf>
    <xf numFmtId="164" fontId="1" fillId="0" borderId="1" xfId="5" applyNumberFormat="1" applyFont="1" applyFill="1" applyBorder="1" applyAlignment="1" applyProtection="1">
      <alignment horizontal="right" vertical="center"/>
    </xf>
    <xf numFmtId="164" fontId="14" fillId="0" borderId="1" xfId="3" applyNumberFormat="1" applyFont="1" applyFill="1" applyBorder="1" applyAlignment="1" applyProtection="1">
      <alignment horizontal="right" vertical="center"/>
    </xf>
    <xf numFmtId="164" fontId="14" fillId="0" borderId="3" xfId="3" applyNumberFormat="1" applyFont="1" applyFill="1" applyAlignment="1" applyProtection="1">
      <alignment horizontal="right" vertical="center"/>
    </xf>
    <xf numFmtId="164" fontId="3" fillId="0" borderId="1" xfId="3" applyNumberFormat="1" applyFont="1" applyFill="1" applyBorder="1" applyAlignment="1" applyProtection="1">
      <alignment horizontal="right" vertical="center"/>
    </xf>
    <xf numFmtId="164" fontId="1" fillId="0" borderId="3" xfId="3" applyNumberFormat="1" applyFont="1" applyFill="1" applyAlignment="1" applyProtection="1">
      <alignment horizontal="right" vertical="center"/>
    </xf>
    <xf numFmtId="164" fontId="1" fillId="0" borderId="9" xfId="3" applyNumberFormat="1" applyFont="1" applyFill="1" applyBorder="1" applyAlignment="1" applyProtection="1">
      <alignment horizontal="right" vertical="center"/>
    </xf>
    <xf numFmtId="164" fontId="3" fillId="0" borderId="1" xfId="0" applyNumberFormat="1" applyFont="1" applyFill="1" applyBorder="1" applyAlignment="1"/>
    <xf numFmtId="164" fontId="1" fillId="0" borderId="8" xfId="0" applyNumberFormat="1" applyFont="1" applyFill="1" applyBorder="1" applyAlignment="1">
      <alignment horizontal="right" vertical="center"/>
    </xf>
    <xf numFmtId="164" fontId="1" fillId="0" borderId="12" xfId="3" applyNumberFormat="1" applyFont="1" applyFill="1" applyBorder="1" applyAlignment="1" applyProtection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0" fontId="7" fillId="0" borderId="0" xfId="0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4" fillId="0" borderId="5" xfId="0" applyFont="1" applyFill="1" applyBorder="1" applyAlignment="1">
      <alignment horizontal="right" vertical="top"/>
    </xf>
    <xf numFmtId="0" fontId="4" fillId="0" borderId="6" xfId="0" applyFont="1" applyFill="1" applyBorder="1" applyAlignment="1">
      <alignment horizontal="right" vertical="top"/>
    </xf>
  </cellXfs>
  <cellStyles count="15">
    <cellStyle name="xl31" xfId="7"/>
    <cellStyle name="xl34" xfId="2"/>
    <cellStyle name="xl37" xfId="14"/>
    <cellStyle name="xl43" xfId="6"/>
    <cellStyle name="xl45" xfId="8"/>
    <cellStyle name="xl46" xfId="11"/>
    <cellStyle name="xl52" xfId="1"/>
    <cellStyle name="xl53" xfId="4"/>
    <cellStyle name="xl56" xfId="3"/>
    <cellStyle name="xl57" xfId="5"/>
    <cellStyle name="xl68" xfId="12"/>
    <cellStyle name="xl75" xfId="13"/>
    <cellStyle name="xl91" xfId="10"/>
    <cellStyle name="Обычный" xfId="0" builtinId="0"/>
    <cellStyle name="Финансовый" xfId="9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tabSelected="1" topLeftCell="A97" zoomScaleNormal="100" workbookViewId="0">
      <selection activeCell="D102" sqref="D102:D103"/>
    </sheetView>
  </sheetViews>
  <sheetFormatPr defaultColWidth="9.140625" defaultRowHeight="15" x14ac:dyDescent="0.25"/>
  <cols>
    <col min="1" max="1" width="20.28515625" style="37" customWidth="1"/>
    <col min="2" max="2" width="61" style="37" customWidth="1"/>
    <col min="3" max="3" width="17.5703125" style="8" customWidth="1"/>
    <col min="4" max="4" width="16" style="8" customWidth="1"/>
    <col min="5" max="5" width="14.28515625" style="8" customWidth="1"/>
    <col min="6" max="6" width="11.85546875" style="24" customWidth="1"/>
    <col min="7" max="7" width="23.7109375" style="24" customWidth="1"/>
    <col min="8" max="8" width="22.140625" style="24" customWidth="1"/>
    <col min="9" max="16384" width="9.140625" style="24"/>
  </cols>
  <sheetData>
    <row r="1" spans="1:7" x14ac:dyDescent="0.25">
      <c r="A1" s="1"/>
      <c r="B1" s="10"/>
      <c r="C1" s="3"/>
    </row>
    <row r="2" spans="1:7" ht="39.75" customHeight="1" x14ac:dyDescent="0.3">
      <c r="A2" s="56" t="s">
        <v>191</v>
      </c>
      <c r="B2" s="57"/>
      <c r="C2" s="57"/>
      <c r="D2" s="57"/>
      <c r="E2" s="57"/>
    </row>
    <row r="3" spans="1:7" ht="23.25" customHeight="1" x14ac:dyDescent="0.25">
      <c r="A3" s="54" t="s">
        <v>21</v>
      </c>
      <c r="B3" s="55"/>
      <c r="C3" s="55"/>
      <c r="D3" s="55"/>
      <c r="E3" s="55"/>
    </row>
    <row r="4" spans="1:7" ht="64.5" customHeight="1" x14ac:dyDescent="0.25">
      <c r="A4" s="2" t="s">
        <v>0</v>
      </c>
      <c r="B4" s="2" t="s">
        <v>1</v>
      </c>
      <c r="C4" s="6" t="s">
        <v>166</v>
      </c>
      <c r="D4" s="6" t="s">
        <v>182</v>
      </c>
      <c r="E4" s="7" t="s">
        <v>32</v>
      </c>
    </row>
    <row r="5" spans="1:7" s="25" customFormat="1" ht="12.75" x14ac:dyDescent="0.2">
      <c r="A5" s="13">
        <v>1</v>
      </c>
      <c r="B5" s="13">
        <v>2</v>
      </c>
      <c r="C5" s="14">
        <v>3</v>
      </c>
      <c r="D5" s="14">
        <v>4</v>
      </c>
      <c r="E5" s="14">
        <v>5</v>
      </c>
    </row>
    <row r="6" spans="1:7" x14ac:dyDescent="0.25">
      <c r="A6" s="15" t="s">
        <v>49</v>
      </c>
      <c r="B6" s="11" t="s">
        <v>2</v>
      </c>
      <c r="C6" s="52">
        <f>C24+C53</f>
        <v>2219442.7999999998</v>
      </c>
      <c r="D6" s="52">
        <f>D24+D53</f>
        <v>3106951.2</v>
      </c>
      <c r="E6" s="52">
        <f t="shared" ref="E6:E43" si="0">D6-C6</f>
        <v>887508.40000000037</v>
      </c>
      <c r="G6" s="26"/>
    </row>
    <row r="7" spans="1:7" x14ac:dyDescent="0.25">
      <c r="A7" s="9" t="s">
        <v>50</v>
      </c>
      <c r="B7" s="16" t="s">
        <v>147</v>
      </c>
      <c r="C7" s="52">
        <f>C8</f>
        <v>1049160.3999999999</v>
      </c>
      <c r="D7" s="52">
        <f>D8</f>
        <v>1455837.5</v>
      </c>
      <c r="E7" s="52">
        <f t="shared" si="0"/>
        <v>406677.10000000009</v>
      </c>
    </row>
    <row r="8" spans="1:7" x14ac:dyDescent="0.25">
      <c r="A8" s="9" t="s">
        <v>51</v>
      </c>
      <c r="B8" s="17" t="s">
        <v>89</v>
      </c>
      <c r="C8" s="53">
        <v>1049160.3999999999</v>
      </c>
      <c r="D8" s="53">
        <v>1455837.5</v>
      </c>
      <c r="E8" s="53">
        <f t="shared" si="0"/>
        <v>406677.10000000009</v>
      </c>
    </row>
    <row r="9" spans="1:7" ht="25.5" x14ac:dyDescent="0.25">
      <c r="A9" s="9" t="s">
        <v>52</v>
      </c>
      <c r="B9" s="12" t="s">
        <v>148</v>
      </c>
      <c r="C9" s="52">
        <f>C10</f>
        <v>44086.9</v>
      </c>
      <c r="D9" s="52">
        <f>D10</f>
        <v>47841.8</v>
      </c>
      <c r="E9" s="52">
        <f t="shared" si="0"/>
        <v>3754.9000000000015</v>
      </c>
    </row>
    <row r="10" spans="1:7" ht="25.5" x14ac:dyDescent="0.25">
      <c r="A10" s="9" t="s">
        <v>53</v>
      </c>
      <c r="B10" s="18" t="s">
        <v>90</v>
      </c>
      <c r="C10" s="53">
        <v>44086.9</v>
      </c>
      <c r="D10" s="53">
        <v>47841.8</v>
      </c>
      <c r="E10" s="53">
        <f t="shared" si="0"/>
        <v>3754.9000000000015</v>
      </c>
    </row>
    <row r="11" spans="1:7" x14ac:dyDescent="0.25">
      <c r="A11" s="9" t="s">
        <v>54</v>
      </c>
      <c r="B11" s="11" t="s">
        <v>149</v>
      </c>
      <c r="C11" s="52">
        <f>C12+C13+C14+C15</f>
        <v>538808.9</v>
      </c>
      <c r="D11" s="52">
        <f>D12+D13+D14+D15</f>
        <v>864257.4</v>
      </c>
      <c r="E11" s="52">
        <f t="shared" si="0"/>
        <v>325448.5</v>
      </c>
    </row>
    <row r="12" spans="1:7" ht="25.5" x14ac:dyDescent="0.25">
      <c r="A12" s="9" t="s">
        <v>55</v>
      </c>
      <c r="B12" s="18" t="s">
        <v>20</v>
      </c>
      <c r="C12" s="53">
        <v>494105.8</v>
      </c>
      <c r="D12" s="53">
        <v>756627.4</v>
      </c>
      <c r="E12" s="53">
        <f t="shared" si="0"/>
        <v>262521.60000000003</v>
      </c>
    </row>
    <row r="13" spans="1:7" x14ac:dyDescent="0.25">
      <c r="A13" s="9" t="s">
        <v>56</v>
      </c>
      <c r="B13" s="17" t="s">
        <v>3</v>
      </c>
      <c r="C13" s="53">
        <v>-565.5</v>
      </c>
      <c r="D13" s="53">
        <v>736</v>
      </c>
      <c r="E13" s="53">
        <f>D13-C13</f>
        <v>1301.5</v>
      </c>
    </row>
    <row r="14" spans="1:7" x14ac:dyDescent="0.25">
      <c r="A14" s="9" t="s">
        <v>57</v>
      </c>
      <c r="B14" s="17" t="s">
        <v>4</v>
      </c>
      <c r="C14" s="53">
        <v>22271.200000000001</v>
      </c>
      <c r="D14" s="53">
        <v>59970.9</v>
      </c>
      <c r="E14" s="53">
        <f>D14-C14</f>
        <v>37699.699999999997</v>
      </c>
    </row>
    <row r="15" spans="1:7" ht="28.5" customHeight="1" x14ac:dyDescent="0.25">
      <c r="A15" s="9" t="s">
        <v>58</v>
      </c>
      <c r="B15" s="18" t="s">
        <v>5</v>
      </c>
      <c r="C15" s="53">
        <v>22997.4</v>
      </c>
      <c r="D15" s="53">
        <v>46923.1</v>
      </c>
      <c r="E15" s="53">
        <f>D15-C15</f>
        <v>23925.699999999997</v>
      </c>
    </row>
    <row r="16" spans="1:7" x14ac:dyDescent="0.25">
      <c r="A16" s="9" t="s">
        <v>59</v>
      </c>
      <c r="B16" s="11" t="s">
        <v>150</v>
      </c>
      <c r="C16" s="52">
        <f t="shared" ref="C16" si="1">C17+C18+C19</f>
        <v>274102.8</v>
      </c>
      <c r="D16" s="52">
        <f t="shared" ref="D16" si="2">D17+D18+D19</f>
        <v>325964</v>
      </c>
      <c r="E16" s="52">
        <f t="shared" si="0"/>
        <v>51861.200000000012</v>
      </c>
    </row>
    <row r="17" spans="1:5" ht="38.25" x14ac:dyDescent="0.25">
      <c r="A17" s="9" t="s">
        <v>60</v>
      </c>
      <c r="B17" s="18" t="s">
        <v>91</v>
      </c>
      <c r="C17" s="53">
        <v>108388.5</v>
      </c>
      <c r="D17" s="53">
        <v>127341.4</v>
      </c>
      <c r="E17" s="53">
        <f>D17-C17</f>
        <v>18952.899999999994</v>
      </c>
    </row>
    <row r="18" spans="1:5" x14ac:dyDescent="0.25">
      <c r="A18" s="9" t="s">
        <v>61</v>
      </c>
      <c r="B18" s="17" t="s">
        <v>92</v>
      </c>
      <c r="C18" s="53">
        <v>110147</v>
      </c>
      <c r="D18" s="53">
        <v>135477.5</v>
      </c>
      <c r="E18" s="53">
        <f t="shared" si="0"/>
        <v>25330.5</v>
      </c>
    </row>
    <row r="19" spans="1:5" x14ac:dyDescent="0.25">
      <c r="A19" s="9" t="s">
        <v>62</v>
      </c>
      <c r="B19" s="17" t="s">
        <v>93</v>
      </c>
      <c r="C19" s="53">
        <v>55567.3</v>
      </c>
      <c r="D19" s="53">
        <v>63145.1</v>
      </c>
      <c r="E19" s="53">
        <f t="shared" si="0"/>
        <v>7577.7999999999956</v>
      </c>
    </row>
    <row r="20" spans="1:5" ht="25.5" x14ac:dyDescent="0.25">
      <c r="A20" s="9" t="s">
        <v>63</v>
      </c>
      <c r="B20" s="12" t="s">
        <v>151</v>
      </c>
      <c r="C20" s="52">
        <f>C21</f>
        <v>6976.9</v>
      </c>
      <c r="D20" s="52">
        <f>D21</f>
        <v>8351.1</v>
      </c>
      <c r="E20" s="52">
        <f t="shared" si="0"/>
        <v>1374.2000000000007</v>
      </c>
    </row>
    <row r="21" spans="1:5" x14ac:dyDescent="0.25">
      <c r="A21" s="9" t="s">
        <v>64</v>
      </c>
      <c r="B21" s="17" t="s">
        <v>94</v>
      </c>
      <c r="C21" s="53">
        <v>6976.9</v>
      </c>
      <c r="D21" s="53">
        <v>8351.1</v>
      </c>
      <c r="E21" s="53">
        <f t="shared" si="0"/>
        <v>1374.2000000000007</v>
      </c>
    </row>
    <row r="22" spans="1:5" x14ac:dyDescent="0.25">
      <c r="A22" s="9" t="s">
        <v>65</v>
      </c>
      <c r="B22" s="11" t="s">
        <v>152</v>
      </c>
      <c r="C22" s="52">
        <v>25944.2</v>
      </c>
      <c r="D22" s="52">
        <v>77719.7</v>
      </c>
      <c r="E22" s="52">
        <f t="shared" si="0"/>
        <v>51775.5</v>
      </c>
    </row>
    <row r="23" spans="1:5" x14ac:dyDescent="0.25">
      <c r="A23" s="9" t="s">
        <v>66</v>
      </c>
      <c r="B23" s="12" t="s">
        <v>153</v>
      </c>
      <c r="C23" s="52">
        <v>3.1</v>
      </c>
      <c r="D23" s="52">
        <v>0</v>
      </c>
      <c r="E23" s="52">
        <f t="shared" si="0"/>
        <v>-3.1</v>
      </c>
    </row>
    <row r="24" spans="1:5" x14ac:dyDescent="0.25">
      <c r="A24" s="9"/>
      <c r="B24" s="11" t="s">
        <v>6</v>
      </c>
      <c r="C24" s="52">
        <f>C7+C11+C16+C20+C22+C9+C23</f>
        <v>1939083.1999999997</v>
      </c>
      <c r="D24" s="52">
        <f>D7+D11+D16+D20+D22+D9+D23</f>
        <v>2779971.5</v>
      </c>
      <c r="E24" s="52">
        <f t="shared" si="0"/>
        <v>840888.30000000028</v>
      </c>
    </row>
    <row r="25" spans="1:5" ht="25.5" x14ac:dyDescent="0.25">
      <c r="A25" s="9" t="s">
        <v>67</v>
      </c>
      <c r="B25" s="12" t="s">
        <v>154</v>
      </c>
      <c r="C25" s="52">
        <f>C27+C32+C33+C26+C34+C35</f>
        <v>169930.80000000002</v>
      </c>
      <c r="D25" s="52">
        <f>D27+D32+D33+D26+D34+D35</f>
        <v>157664</v>
      </c>
      <c r="E25" s="52">
        <f t="shared" si="0"/>
        <v>-12266.800000000017</v>
      </c>
    </row>
    <row r="26" spans="1:5" ht="38.25" x14ac:dyDescent="0.25">
      <c r="A26" s="19" t="s">
        <v>68</v>
      </c>
      <c r="B26" s="20" t="s">
        <v>48</v>
      </c>
      <c r="C26" s="53">
        <v>453.3</v>
      </c>
      <c r="D26" s="53">
        <v>462</v>
      </c>
      <c r="E26" s="53">
        <f>D26-C26</f>
        <v>8.6999999999999886</v>
      </c>
    </row>
    <row r="27" spans="1:5" ht="63.75" x14ac:dyDescent="0.25">
      <c r="A27" s="9" t="s">
        <v>69</v>
      </c>
      <c r="B27" s="21" t="s">
        <v>95</v>
      </c>
      <c r="C27" s="53">
        <v>104133</v>
      </c>
      <c r="D27" s="53">
        <v>117721.7</v>
      </c>
      <c r="E27" s="53">
        <f t="shared" si="0"/>
        <v>13588.699999999997</v>
      </c>
    </row>
    <row r="28" spans="1:5" ht="75" customHeight="1" x14ac:dyDescent="0.25">
      <c r="A28" s="9" t="s">
        <v>70</v>
      </c>
      <c r="B28" s="18" t="s">
        <v>96</v>
      </c>
      <c r="C28" s="53">
        <v>59584.4</v>
      </c>
      <c r="D28" s="53">
        <v>73059.399999999994</v>
      </c>
      <c r="E28" s="53">
        <f t="shared" si="0"/>
        <v>13474.999999999993</v>
      </c>
    </row>
    <row r="29" spans="1:5" ht="57" customHeight="1" x14ac:dyDescent="0.25">
      <c r="A29" s="9" t="s">
        <v>71</v>
      </c>
      <c r="B29" s="21" t="s">
        <v>97</v>
      </c>
      <c r="C29" s="53">
        <v>21666.7</v>
      </c>
      <c r="D29" s="53">
        <v>20203.2</v>
      </c>
      <c r="E29" s="53">
        <f t="shared" si="0"/>
        <v>-1463.5</v>
      </c>
    </row>
    <row r="30" spans="1:5" ht="53.25" customHeight="1" x14ac:dyDescent="0.25">
      <c r="A30" s="22" t="s">
        <v>72</v>
      </c>
      <c r="B30" s="21" t="s">
        <v>98</v>
      </c>
      <c r="C30" s="53">
        <v>120.7</v>
      </c>
      <c r="D30" s="53">
        <v>5001.3999999999996</v>
      </c>
      <c r="E30" s="53">
        <f>D30-C30</f>
        <v>4880.7</v>
      </c>
    </row>
    <row r="31" spans="1:5" ht="27.75" customHeight="1" x14ac:dyDescent="0.25">
      <c r="A31" s="9" t="s">
        <v>73</v>
      </c>
      <c r="B31" s="21" t="s">
        <v>99</v>
      </c>
      <c r="C31" s="53">
        <v>22761.200000000001</v>
      </c>
      <c r="D31" s="53">
        <v>19457.7</v>
      </c>
      <c r="E31" s="53">
        <f t="shared" si="0"/>
        <v>-3303.5</v>
      </c>
    </row>
    <row r="32" spans="1:5" ht="27" customHeight="1" x14ac:dyDescent="0.25">
      <c r="A32" s="9" t="s">
        <v>74</v>
      </c>
      <c r="B32" s="21" t="s">
        <v>88</v>
      </c>
      <c r="C32" s="53">
        <v>979.6</v>
      </c>
      <c r="D32" s="53">
        <v>879.3</v>
      </c>
      <c r="E32" s="53">
        <f t="shared" si="0"/>
        <v>-100.30000000000007</v>
      </c>
    </row>
    <row r="33" spans="1:5" ht="73.5" customHeight="1" x14ac:dyDescent="0.25">
      <c r="A33" s="9" t="s">
        <v>75</v>
      </c>
      <c r="B33" s="18" t="s">
        <v>42</v>
      </c>
      <c r="C33" s="53">
        <v>59634.3</v>
      </c>
      <c r="D33" s="53">
        <v>2220.6999999999998</v>
      </c>
      <c r="E33" s="53">
        <f t="shared" si="0"/>
        <v>-57413.600000000006</v>
      </c>
    </row>
    <row r="34" spans="1:5" ht="75" customHeight="1" x14ac:dyDescent="0.25">
      <c r="A34" s="9" t="s">
        <v>145</v>
      </c>
      <c r="B34" s="18" t="s">
        <v>146</v>
      </c>
      <c r="C34" s="53">
        <v>4728.6000000000004</v>
      </c>
      <c r="D34" s="53">
        <v>36226.9</v>
      </c>
      <c r="E34" s="53">
        <f t="shared" si="0"/>
        <v>31498.300000000003</v>
      </c>
    </row>
    <row r="35" spans="1:5" ht="75" customHeight="1" x14ac:dyDescent="0.25">
      <c r="A35" s="9" t="s">
        <v>167</v>
      </c>
      <c r="B35" s="18" t="s">
        <v>168</v>
      </c>
      <c r="C35" s="53">
        <v>2</v>
      </c>
      <c r="D35" s="53">
        <v>153.4</v>
      </c>
      <c r="E35" s="53">
        <f t="shared" si="0"/>
        <v>151.4</v>
      </c>
    </row>
    <row r="36" spans="1:5" x14ac:dyDescent="0.25">
      <c r="A36" s="9" t="s">
        <v>76</v>
      </c>
      <c r="B36" s="11" t="s">
        <v>155</v>
      </c>
      <c r="C36" s="52">
        <f>C37</f>
        <v>6484</v>
      </c>
      <c r="D36" s="52">
        <f>D37</f>
        <v>8745.7999999999993</v>
      </c>
      <c r="E36" s="52">
        <f t="shared" si="0"/>
        <v>2261.7999999999993</v>
      </c>
    </row>
    <row r="37" spans="1:5" ht="17.25" customHeight="1" x14ac:dyDescent="0.25">
      <c r="A37" s="9" t="s">
        <v>77</v>
      </c>
      <c r="B37" s="11" t="s">
        <v>40</v>
      </c>
      <c r="C37" s="53">
        <v>6484</v>
      </c>
      <c r="D37" s="53">
        <v>8745.7999999999993</v>
      </c>
      <c r="E37" s="53">
        <f t="shared" si="0"/>
        <v>2261.7999999999993</v>
      </c>
    </row>
    <row r="38" spans="1:5" ht="25.5" x14ac:dyDescent="0.25">
      <c r="A38" s="9" t="s">
        <v>7</v>
      </c>
      <c r="B38" s="12" t="s">
        <v>156</v>
      </c>
      <c r="C38" s="52">
        <f>C39</f>
        <v>31740.2</v>
      </c>
      <c r="D38" s="52">
        <f>D39</f>
        <v>10320.6</v>
      </c>
      <c r="E38" s="53">
        <f t="shared" si="0"/>
        <v>-21419.599999999999</v>
      </c>
    </row>
    <row r="39" spans="1:5" ht="30.75" customHeight="1" x14ac:dyDescent="0.25">
      <c r="A39" s="9" t="s">
        <v>8</v>
      </c>
      <c r="B39" s="18" t="s">
        <v>9</v>
      </c>
      <c r="C39" s="53">
        <v>31740.2</v>
      </c>
      <c r="D39" s="53">
        <v>10320.6</v>
      </c>
      <c r="E39" s="53">
        <f t="shared" si="0"/>
        <v>-21419.599999999999</v>
      </c>
    </row>
    <row r="40" spans="1:5" x14ac:dyDescent="0.25">
      <c r="A40" s="9" t="s">
        <v>78</v>
      </c>
      <c r="B40" s="11" t="s">
        <v>157</v>
      </c>
      <c r="C40" s="52">
        <f>C42+C44+C45+C41+C43+C48</f>
        <v>65167.700000000004</v>
      </c>
      <c r="D40" s="52">
        <f>D42+D44+D45+D41+D43+D48</f>
        <v>103962.69999999998</v>
      </c>
      <c r="E40" s="52">
        <f t="shared" si="0"/>
        <v>38794.999999999978</v>
      </c>
    </row>
    <row r="41" spans="1:5" x14ac:dyDescent="0.25">
      <c r="A41" s="9" t="s">
        <v>79</v>
      </c>
      <c r="B41" s="17" t="s">
        <v>46</v>
      </c>
      <c r="C41" s="53">
        <v>3318</v>
      </c>
      <c r="D41" s="53">
        <v>1176</v>
      </c>
      <c r="E41" s="53">
        <f t="shared" si="0"/>
        <v>-2142</v>
      </c>
    </row>
    <row r="42" spans="1:5" ht="78.75" customHeight="1" x14ac:dyDescent="0.25">
      <c r="A42" s="9" t="s">
        <v>80</v>
      </c>
      <c r="B42" s="23" t="s">
        <v>100</v>
      </c>
      <c r="C42" s="53">
        <v>36457.300000000003</v>
      </c>
      <c r="D42" s="53">
        <v>43043.6</v>
      </c>
      <c r="E42" s="53">
        <f t="shared" si="0"/>
        <v>6586.2999999999956</v>
      </c>
    </row>
    <row r="43" spans="1:5" ht="42.75" customHeight="1" x14ac:dyDescent="0.25">
      <c r="A43" s="9" t="s">
        <v>81</v>
      </c>
      <c r="B43" s="23" t="s">
        <v>47</v>
      </c>
      <c r="C43" s="53">
        <v>2940.1</v>
      </c>
      <c r="D43" s="53">
        <v>5996</v>
      </c>
      <c r="E43" s="53">
        <f t="shared" si="0"/>
        <v>3055.9</v>
      </c>
    </row>
    <row r="44" spans="1:5" ht="42.75" customHeight="1" x14ac:dyDescent="0.25">
      <c r="A44" s="9" t="s">
        <v>82</v>
      </c>
      <c r="B44" s="18" t="s">
        <v>101</v>
      </c>
      <c r="C44" s="53">
        <v>22448.9</v>
      </c>
      <c r="D44" s="53">
        <v>53520.2</v>
      </c>
      <c r="E44" s="53">
        <f t="shared" ref="E44:E50" si="3">D44-C44</f>
        <v>31071.299999999996</v>
      </c>
    </row>
    <row r="45" spans="1:5" ht="39.75" hidden="1" customHeight="1" x14ac:dyDescent="0.25">
      <c r="A45" s="9" t="s">
        <v>83</v>
      </c>
      <c r="B45" s="18" t="s">
        <v>36</v>
      </c>
      <c r="C45" s="53">
        <v>0</v>
      </c>
      <c r="D45" s="53">
        <v>0</v>
      </c>
      <c r="E45" s="53">
        <f t="shared" si="3"/>
        <v>0</v>
      </c>
    </row>
    <row r="46" spans="1:5" ht="27" hidden="1" customHeight="1" x14ac:dyDescent="0.25">
      <c r="A46" s="9" t="s">
        <v>10</v>
      </c>
      <c r="B46" s="11" t="s">
        <v>19</v>
      </c>
      <c r="C46" s="52">
        <f>C47</f>
        <v>0</v>
      </c>
      <c r="D46" s="52">
        <f>D47</f>
        <v>0</v>
      </c>
      <c r="E46" s="52">
        <f t="shared" si="3"/>
        <v>0</v>
      </c>
    </row>
    <row r="47" spans="1:5" ht="31.5" hidden="1" customHeight="1" x14ac:dyDescent="0.25">
      <c r="A47" s="9" t="s">
        <v>11</v>
      </c>
      <c r="B47" s="18" t="s">
        <v>12</v>
      </c>
      <c r="C47" s="53">
        <v>0</v>
      </c>
      <c r="D47" s="53">
        <v>0</v>
      </c>
      <c r="E47" s="53">
        <f t="shared" si="3"/>
        <v>0</v>
      </c>
    </row>
    <row r="48" spans="1:5" ht="31.5" customHeight="1" x14ac:dyDescent="0.25">
      <c r="A48" s="9" t="s">
        <v>169</v>
      </c>
      <c r="B48" s="18" t="s">
        <v>170</v>
      </c>
      <c r="C48" s="53">
        <v>3.4</v>
      </c>
      <c r="D48" s="53">
        <v>226.9</v>
      </c>
      <c r="E48" s="53">
        <f t="shared" si="3"/>
        <v>223.5</v>
      </c>
    </row>
    <row r="49" spans="1:8" ht="35.25" customHeight="1" x14ac:dyDescent="0.25">
      <c r="A49" s="9" t="s">
        <v>84</v>
      </c>
      <c r="B49" s="11" t="s">
        <v>158</v>
      </c>
      <c r="C49" s="52">
        <v>7036.9</v>
      </c>
      <c r="D49" s="52">
        <v>46264.6</v>
      </c>
      <c r="E49" s="52">
        <f t="shared" si="3"/>
        <v>39227.699999999997</v>
      </c>
    </row>
    <row r="50" spans="1:8" x14ac:dyDescent="0.25">
      <c r="A50" s="9" t="s">
        <v>85</v>
      </c>
      <c r="B50" s="12" t="s">
        <v>159</v>
      </c>
      <c r="C50" s="52">
        <f>C52+C51</f>
        <v>0</v>
      </c>
      <c r="D50" s="52">
        <f>D52+D51</f>
        <v>22</v>
      </c>
      <c r="E50" s="52">
        <f t="shared" si="3"/>
        <v>22</v>
      </c>
    </row>
    <row r="51" spans="1:8" x14ac:dyDescent="0.25">
      <c r="A51" s="9" t="s">
        <v>86</v>
      </c>
      <c r="B51" s="12" t="s">
        <v>41</v>
      </c>
      <c r="C51" s="53">
        <v>0</v>
      </c>
      <c r="D51" s="53">
        <v>22</v>
      </c>
      <c r="E51" s="53">
        <f>D51-C51</f>
        <v>22</v>
      </c>
    </row>
    <row r="52" spans="1:8" ht="21" hidden="1" customHeight="1" x14ac:dyDescent="0.25">
      <c r="A52" s="9" t="s">
        <v>87</v>
      </c>
      <c r="B52" s="18" t="s">
        <v>13</v>
      </c>
      <c r="C52" s="53">
        <v>0</v>
      </c>
      <c r="D52" s="53">
        <v>0</v>
      </c>
      <c r="E52" s="53">
        <f>D52-C52</f>
        <v>0</v>
      </c>
    </row>
    <row r="53" spans="1:8" x14ac:dyDescent="0.25">
      <c r="A53" s="9"/>
      <c r="B53" s="11" t="s">
        <v>14</v>
      </c>
      <c r="C53" s="52">
        <f>C25+C36+C38+C40+C49+C50</f>
        <v>280359.60000000003</v>
      </c>
      <c r="D53" s="52">
        <f>D25+D36+D38+D40+D49+D50</f>
        <v>326979.69999999995</v>
      </c>
      <c r="E53" s="52">
        <f t="shared" ref="E53" si="4">D53-C53</f>
        <v>46620.099999999919</v>
      </c>
    </row>
    <row r="54" spans="1:8" x14ac:dyDescent="0.25">
      <c r="A54" s="27" t="s">
        <v>15</v>
      </c>
      <c r="B54" s="28" t="s">
        <v>16</v>
      </c>
      <c r="C54" s="49">
        <f>C55+C89+C92</f>
        <v>5095576.5999999996</v>
      </c>
      <c r="D54" s="49">
        <f>D55+D89+D92</f>
        <v>5383514.2999999989</v>
      </c>
      <c r="E54" s="49">
        <f>E55+E89+E92</f>
        <v>287338.8000000001</v>
      </c>
      <c r="G54" s="26"/>
      <c r="H54" s="29"/>
    </row>
    <row r="55" spans="1:8" ht="25.5" x14ac:dyDescent="0.25">
      <c r="A55" s="27" t="s">
        <v>17</v>
      </c>
      <c r="B55" s="30" t="s">
        <v>18</v>
      </c>
      <c r="C55" s="4">
        <f>C56+C59+C78+C83</f>
        <v>5077381.0999999996</v>
      </c>
      <c r="D55" s="4">
        <f>D56+D59+D78+D83</f>
        <v>5394620.8999999994</v>
      </c>
      <c r="E55" s="4">
        <f>E56+E59+E78+E83</f>
        <v>316640.90000000014</v>
      </c>
      <c r="G55" s="26"/>
    </row>
    <row r="56" spans="1:8" x14ac:dyDescent="0.25">
      <c r="A56" s="15" t="s">
        <v>133</v>
      </c>
      <c r="B56" s="30" t="s">
        <v>33</v>
      </c>
      <c r="C56" s="39">
        <f t="shared" ref="C56" si="5">SUM(C57:C58)</f>
        <v>16438.3</v>
      </c>
      <c r="D56" s="39">
        <f t="shared" ref="D56:E56" si="6">SUM(D57:D58)</f>
        <v>10848</v>
      </c>
      <c r="E56" s="39">
        <f t="shared" si="6"/>
        <v>-5590.2999999999993</v>
      </c>
      <c r="G56" s="26"/>
    </row>
    <row r="57" spans="1:8" ht="25.5" x14ac:dyDescent="0.25">
      <c r="A57" s="31" t="s">
        <v>108</v>
      </c>
      <c r="B57" s="32" t="s">
        <v>37</v>
      </c>
      <c r="C57" s="40">
        <v>8000</v>
      </c>
      <c r="D57" s="40">
        <v>0</v>
      </c>
      <c r="E57" s="5">
        <f t="shared" ref="E57:E58" si="7">D57-C57</f>
        <v>-8000</v>
      </c>
      <c r="G57" s="26"/>
    </row>
    <row r="58" spans="1:8" x14ac:dyDescent="0.25">
      <c r="A58" s="31" t="s">
        <v>131</v>
      </c>
      <c r="B58" s="35" t="s">
        <v>132</v>
      </c>
      <c r="C58" s="41">
        <v>8438.2999999999993</v>
      </c>
      <c r="D58" s="41">
        <v>10848</v>
      </c>
      <c r="E58" s="5">
        <f t="shared" si="7"/>
        <v>2409.7000000000007</v>
      </c>
      <c r="G58" s="26"/>
    </row>
    <row r="59" spans="1:8" ht="25.5" x14ac:dyDescent="0.25">
      <c r="A59" s="38" t="s">
        <v>134</v>
      </c>
      <c r="B59" s="33" t="s">
        <v>34</v>
      </c>
      <c r="C59" s="42">
        <f>SUM(C60:C77)</f>
        <v>3357203.3999999994</v>
      </c>
      <c r="D59" s="42">
        <f>SUM(D60:D77)</f>
        <v>3358947.2999999993</v>
      </c>
      <c r="E59" s="42">
        <f>SUM(E60:E77)</f>
        <v>1743.8999999999651</v>
      </c>
      <c r="G59" s="26"/>
    </row>
    <row r="60" spans="1:8" ht="25.5" x14ac:dyDescent="0.25">
      <c r="A60" s="31" t="s">
        <v>161</v>
      </c>
      <c r="B60" s="32" t="s">
        <v>160</v>
      </c>
      <c r="C60" s="43">
        <v>31492</v>
      </c>
      <c r="D60" s="43">
        <v>0</v>
      </c>
      <c r="E60" s="5">
        <f>D60-C60</f>
        <v>-31492</v>
      </c>
      <c r="G60" s="26"/>
    </row>
    <row r="61" spans="1:8" ht="76.5" x14ac:dyDescent="0.25">
      <c r="A61" s="31" t="s">
        <v>102</v>
      </c>
      <c r="B61" s="32" t="s">
        <v>103</v>
      </c>
      <c r="C61" s="43">
        <v>65122.5</v>
      </c>
      <c r="D61" s="43">
        <v>161066.9</v>
      </c>
      <c r="E61" s="5">
        <f t="shared" ref="E61:E77" si="8">D61-C61</f>
        <v>95944.4</v>
      </c>
      <c r="G61" s="26"/>
    </row>
    <row r="62" spans="1:8" ht="63.75" x14ac:dyDescent="0.25">
      <c r="A62" s="31" t="s">
        <v>104</v>
      </c>
      <c r="B62" s="32" t="s">
        <v>105</v>
      </c>
      <c r="C62" s="43">
        <v>29010.1</v>
      </c>
      <c r="D62" s="43">
        <v>51815.199999999997</v>
      </c>
      <c r="E62" s="5">
        <f t="shared" si="8"/>
        <v>22805.1</v>
      </c>
      <c r="G62" s="26"/>
    </row>
    <row r="63" spans="1:8" ht="51" x14ac:dyDescent="0.25">
      <c r="A63" s="31" t="s">
        <v>172</v>
      </c>
      <c r="B63" s="32" t="s">
        <v>171</v>
      </c>
      <c r="C63" s="43">
        <v>808.1</v>
      </c>
      <c r="D63" s="43">
        <v>0</v>
      </c>
      <c r="E63" s="5">
        <f t="shared" si="8"/>
        <v>-808.1</v>
      </c>
      <c r="G63" s="26"/>
    </row>
    <row r="64" spans="1:8" ht="76.5" x14ac:dyDescent="0.25">
      <c r="A64" s="31" t="s">
        <v>109</v>
      </c>
      <c r="B64" s="32" t="s">
        <v>45</v>
      </c>
      <c r="C64" s="43">
        <v>1153794</v>
      </c>
      <c r="D64" s="43">
        <v>1241163.3</v>
      </c>
      <c r="E64" s="5">
        <f t="shared" si="8"/>
        <v>87369.300000000047</v>
      </c>
      <c r="G64" s="26"/>
    </row>
    <row r="65" spans="1:7" ht="51" x14ac:dyDescent="0.25">
      <c r="A65" s="31" t="s">
        <v>174</v>
      </c>
      <c r="B65" s="32" t="s">
        <v>173</v>
      </c>
      <c r="C65" s="43">
        <v>1822.2</v>
      </c>
      <c r="D65" s="43">
        <v>5639.2</v>
      </c>
      <c r="E65" s="5">
        <f t="shared" si="8"/>
        <v>3817</v>
      </c>
      <c r="G65" s="26"/>
    </row>
    <row r="66" spans="1:7" ht="54" customHeight="1" x14ac:dyDescent="0.25">
      <c r="A66" s="31" t="s">
        <v>183</v>
      </c>
      <c r="B66" s="32" t="s">
        <v>184</v>
      </c>
      <c r="C66" s="43">
        <v>0</v>
      </c>
      <c r="D66" s="43">
        <v>10.1</v>
      </c>
      <c r="E66" s="5">
        <f t="shared" si="8"/>
        <v>10.1</v>
      </c>
      <c r="G66" s="26"/>
    </row>
    <row r="67" spans="1:7" ht="89.25" x14ac:dyDescent="0.25">
      <c r="A67" s="31" t="s">
        <v>110</v>
      </c>
      <c r="B67" s="32" t="s">
        <v>111</v>
      </c>
      <c r="C67" s="43">
        <v>1869.7</v>
      </c>
      <c r="D67" s="43">
        <v>0</v>
      </c>
      <c r="E67" s="5">
        <f t="shared" si="8"/>
        <v>-1869.7</v>
      </c>
      <c r="G67" s="26"/>
    </row>
    <row r="68" spans="1:7" ht="51" x14ac:dyDescent="0.25">
      <c r="A68" s="31" t="s">
        <v>112</v>
      </c>
      <c r="B68" s="32" t="s">
        <v>113</v>
      </c>
      <c r="C68" s="43">
        <v>93868.7</v>
      </c>
      <c r="D68" s="43">
        <v>101165.4</v>
      </c>
      <c r="E68" s="5">
        <f t="shared" si="8"/>
        <v>7296.6999999999971</v>
      </c>
      <c r="G68" s="26"/>
    </row>
    <row r="69" spans="1:7" ht="54" customHeight="1" x14ac:dyDescent="0.25">
      <c r="A69" s="31" t="s">
        <v>185</v>
      </c>
      <c r="B69" s="32" t="s">
        <v>186</v>
      </c>
      <c r="C69" s="43">
        <v>0</v>
      </c>
      <c r="D69" s="43">
        <v>106349.4</v>
      </c>
      <c r="E69" s="5">
        <f t="shared" si="8"/>
        <v>106349.4</v>
      </c>
      <c r="G69" s="26"/>
    </row>
    <row r="70" spans="1:7" ht="38.25" x14ac:dyDescent="0.25">
      <c r="A70" s="31" t="s">
        <v>162</v>
      </c>
      <c r="B70" s="32" t="s">
        <v>163</v>
      </c>
      <c r="C70" s="43">
        <v>585.5</v>
      </c>
      <c r="D70" s="43">
        <v>537.9</v>
      </c>
      <c r="E70" s="5">
        <f t="shared" si="8"/>
        <v>-47.600000000000023</v>
      </c>
      <c r="G70" s="26"/>
    </row>
    <row r="71" spans="1:7" ht="25.5" x14ac:dyDescent="0.25">
      <c r="A71" s="31" t="s">
        <v>114</v>
      </c>
      <c r="B71" s="32" t="s">
        <v>115</v>
      </c>
      <c r="C71" s="43">
        <v>47091.9</v>
      </c>
      <c r="D71" s="43">
        <v>36859.699999999997</v>
      </c>
      <c r="E71" s="5">
        <f t="shared" si="8"/>
        <v>-10232.200000000004</v>
      </c>
      <c r="G71" s="26"/>
    </row>
    <row r="72" spans="1:7" ht="25.5" x14ac:dyDescent="0.25">
      <c r="A72" s="31" t="s">
        <v>175</v>
      </c>
      <c r="B72" s="32" t="s">
        <v>176</v>
      </c>
      <c r="C72" s="43">
        <v>30636.400000000001</v>
      </c>
      <c r="D72" s="43">
        <v>95607.7</v>
      </c>
      <c r="E72" s="5">
        <f t="shared" si="8"/>
        <v>64971.299999999996</v>
      </c>
      <c r="G72" s="26"/>
    </row>
    <row r="73" spans="1:7" ht="38.25" x14ac:dyDescent="0.25">
      <c r="A73" s="31" t="s">
        <v>177</v>
      </c>
      <c r="B73" s="32" t="s">
        <v>178</v>
      </c>
      <c r="C73" s="43">
        <v>990</v>
      </c>
      <c r="D73" s="43">
        <v>254</v>
      </c>
      <c r="E73" s="5">
        <f t="shared" si="8"/>
        <v>-736</v>
      </c>
      <c r="G73" s="26"/>
    </row>
    <row r="74" spans="1:7" ht="25.5" x14ac:dyDescent="0.25">
      <c r="A74" s="31" t="s">
        <v>106</v>
      </c>
      <c r="B74" s="34" t="s">
        <v>107</v>
      </c>
      <c r="C74" s="43">
        <v>412.7</v>
      </c>
      <c r="D74" s="43">
        <v>376.8</v>
      </c>
      <c r="E74" s="5">
        <f t="shared" si="8"/>
        <v>-35.899999999999977</v>
      </c>
      <c r="G74" s="26"/>
    </row>
    <row r="75" spans="1:7" ht="25.5" x14ac:dyDescent="0.25">
      <c r="A75" s="31" t="s">
        <v>116</v>
      </c>
      <c r="B75" s="32" t="s">
        <v>43</v>
      </c>
      <c r="C75" s="40">
        <v>77101.3</v>
      </c>
      <c r="D75" s="40">
        <v>84525.8</v>
      </c>
      <c r="E75" s="5">
        <f t="shared" si="8"/>
        <v>7424.5</v>
      </c>
      <c r="G75" s="26"/>
    </row>
    <row r="76" spans="1:7" ht="25.5" x14ac:dyDescent="0.25">
      <c r="A76" s="31" t="s">
        <v>164</v>
      </c>
      <c r="B76" s="32" t="s">
        <v>165</v>
      </c>
      <c r="C76" s="40">
        <v>324387.3</v>
      </c>
      <c r="D76" s="40">
        <v>319688</v>
      </c>
      <c r="E76" s="5">
        <f t="shared" si="8"/>
        <v>-4699.2999999999884</v>
      </c>
      <c r="G76" s="26"/>
    </row>
    <row r="77" spans="1:7" x14ac:dyDescent="0.25">
      <c r="A77" s="31" t="s">
        <v>117</v>
      </c>
      <c r="B77" s="32" t="s">
        <v>22</v>
      </c>
      <c r="C77" s="44">
        <v>1498211</v>
      </c>
      <c r="D77" s="44">
        <v>1153887.8999999999</v>
      </c>
      <c r="E77" s="5">
        <f t="shared" si="8"/>
        <v>-344323.10000000009</v>
      </c>
      <c r="G77" s="26"/>
    </row>
    <row r="78" spans="1:7" x14ac:dyDescent="0.25">
      <c r="A78" s="38" t="s">
        <v>135</v>
      </c>
      <c r="B78" s="33" t="s">
        <v>35</v>
      </c>
      <c r="C78" s="42">
        <f>SUM(C79:C82)</f>
        <v>1641968.2</v>
      </c>
      <c r="D78" s="42">
        <f>SUM(D79:D82)</f>
        <v>1952086.4</v>
      </c>
      <c r="E78" s="42">
        <f>SUM(E79:E82)</f>
        <v>310118.20000000019</v>
      </c>
      <c r="G78" s="26"/>
    </row>
    <row r="79" spans="1:7" ht="25.5" x14ac:dyDescent="0.25">
      <c r="A79" s="31" t="s">
        <v>118</v>
      </c>
      <c r="B79" s="32" t="s">
        <v>23</v>
      </c>
      <c r="C79" s="45">
        <v>1465442.4</v>
      </c>
      <c r="D79" s="45">
        <v>1650278.1</v>
      </c>
      <c r="E79" s="5">
        <f t="shared" ref="E79:E98" si="9">D79-C79</f>
        <v>184835.70000000019</v>
      </c>
      <c r="G79" s="26"/>
    </row>
    <row r="80" spans="1:7" ht="38.25" x14ac:dyDescent="0.25">
      <c r="A80" s="31" t="s">
        <v>119</v>
      </c>
      <c r="B80" s="32" t="s">
        <v>24</v>
      </c>
      <c r="C80" s="45">
        <v>92988.2</v>
      </c>
      <c r="D80" s="45">
        <v>89467.4</v>
      </c>
      <c r="E80" s="5">
        <f t="shared" si="9"/>
        <v>-3520.8000000000029</v>
      </c>
      <c r="G80" s="26"/>
    </row>
    <row r="81" spans="1:7" ht="52.5" customHeight="1" x14ac:dyDescent="0.25">
      <c r="A81" s="31" t="s">
        <v>120</v>
      </c>
      <c r="B81" s="32" t="s">
        <v>121</v>
      </c>
      <c r="C81" s="45">
        <v>1587</v>
      </c>
      <c r="D81" s="45">
        <v>1607.9</v>
      </c>
      <c r="E81" s="5">
        <f t="shared" si="9"/>
        <v>20.900000000000091</v>
      </c>
      <c r="G81" s="26"/>
    </row>
    <row r="82" spans="1:7" ht="52.5" customHeight="1" x14ac:dyDescent="0.25">
      <c r="A82" s="31" t="s">
        <v>137</v>
      </c>
      <c r="B82" s="32" t="s">
        <v>136</v>
      </c>
      <c r="C82" s="45">
        <v>81950.600000000006</v>
      </c>
      <c r="D82" s="45">
        <v>210733</v>
      </c>
      <c r="E82" s="5">
        <f t="shared" si="9"/>
        <v>128782.39999999999</v>
      </c>
      <c r="G82" s="26"/>
    </row>
    <row r="83" spans="1:7" x14ac:dyDescent="0.25">
      <c r="A83" s="36" t="s">
        <v>122</v>
      </c>
      <c r="B83" s="33" t="s">
        <v>38</v>
      </c>
      <c r="C83" s="46">
        <f>SUM(C85:C88)</f>
        <v>61771.199999999997</v>
      </c>
      <c r="D83" s="46">
        <f>SUM(D84:D88)</f>
        <v>72739.199999999997</v>
      </c>
      <c r="E83" s="46">
        <f>SUM(E85:E88)</f>
        <v>10369.100000000002</v>
      </c>
      <c r="G83" s="26"/>
    </row>
    <row r="84" spans="1:7" ht="103.5" customHeight="1" x14ac:dyDescent="0.25">
      <c r="A84" s="31" t="s">
        <v>187</v>
      </c>
      <c r="B84" s="32" t="s">
        <v>188</v>
      </c>
      <c r="C84" s="40">
        <v>0</v>
      </c>
      <c r="D84" s="40">
        <v>598.9</v>
      </c>
      <c r="E84" s="5">
        <f>D84-C84</f>
        <v>598.9</v>
      </c>
      <c r="G84" s="26"/>
    </row>
    <row r="85" spans="1:7" ht="89.25" x14ac:dyDescent="0.25">
      <c r="A85" s="31" t="s">
        <v>123</v>
      </c>
      <c r="B85" s="32" t="s">
        <v>179</v>
      </c>
      <c r="C85" s="40">
        <v>58111.5</v>
      </c>
      <c r="D85" s="40">
        <v>67503.3</v>
      </c>
      <c r="E85" s="5">
        <f>D85-C85</f>
        <v>9391.8000000000029</v>
      </c>
      <c r="G85" s="26"/>
    </row>
    <row r="86" spans="1:7" ht="25.5" hidden="1" x14ac:dyDescent="0.25">
      <c r="A86" s="31" t="s">
        <v>124</v>
      </c>
      <c r="B86" s="32" t="s">
        <v>44</v>
      </c>
      <c r="C86" s="40"/>
      <c r="D86" s="40"/>
      <c r="E86" s="5">
        <f t="shared" ref="E86:E87" si="10">D86-C86</f>
        <v>0</v>
      </c>
      <c r="G86" s="26"/>
    </row>
    <row r="87" spans="1:7" ht="38.25" hidden="1" x14ac:dyDescent="0.25">
      <c r="A87" s="31" t="s">
        <v>138</v>
      </c>
      <c r="B87" s="32" t="s">
        <v>139</v>
      </c>
      <c r="C87" s="40"/>
      <c r="D87" s="40"/>
      <c r="E87" s="5">
        <f t="shared" si="10"/>
        <v>0</v>
      </c>
      <c r="G87" s="26"/>
    </row>
    <row r="88" spans="1:7" ht="25.5" x14ac:dyDescent="0.25">
      <c r="A88" s="31" t="s">
        <v>125</v>
      </c>
      <c r="B88" s="32" t="s">
        <v>39</v>
      </c>
      <c r="C88" s="40">
        <v>3659.7</v>
      </c>
      <c r="D88" s="40">
        <v>4637</v>
      </c>
      <c r="E88" s="5">
        <f>D88-C88</f>
        <v>977.30000000000018</v>
      </c>
      <c r="G88" s="26"/>
    </row>
    <row r="89" spans="1:7" ht="51" x14ac:dyDescent="0.25">
      <c r="A89" s="38" t="s">
        <v>25</v>
      </c>
      <c r="B89" s="33" t="s">
        <v>140</v>
      </c>
      <c r="C89" s="46">
        <f>C90</f>
        <v>26187</v>
      </c>
      <c r="D89" s="46">
        <f>D90</f>
        <v>4350.1000000000004</v>
      </c>
      <c r="E89" s="4">
        <f t="shared" si="9"/>
        <v>-21836.9</v>
      </c>
      <c r="G89" s="26"/>
    </row>
    <row r="90" spans="1:7" ht="25.5" x14ac:dyDescent="0.25">
      <c r="A90" s="31" t="s">
        <v>126</v>
      </c>
      <c r="B90" s="32" t="s">
        <v>127</v>
      </c>
      <c r="C90" s="47">
        <f>C91</f>
        <v>26187</v>
      </c>
      <c r="D90" s="47">
        <f t="shared" ref="D90:E90" si="11">D91</f>
        <v>4350.1000000000004</v>
      </c>
      <c r="E90" s="47">
        <f t="shared" si="11"/>
        <v>-21836.9</v>
      </c>
      <c r="G90" s="26"/>
    </row>
    <row r="91" spans="1:7" ht="25.5" x14ac:dyDescent="0.25">
      <c r="A91" s="31" t="s">
        <v>128</v>
      </c>
      <c r="B91" s="32" t="s">
        <v>26</v>
      </c>
      <c r="C91" s="47">
        <v>26187</v>
      </c>
      <c r="D91" s="47">
        <v>4350.1000000000004</v>
      </c>
      <c r="E91" s="5">
        <f t="shared" si="9"/>
        <v>-21836.9</v>
      </c>
      <c r="G91" s="26"/>
    </row>
    <row r="92" spans="1:7" ht="38.25" x14ac:dyDescent="0.25">
      <c r="A92" s="38" t="s">
        <v>27</v>
      </c>
      <c r="B92" s="33" t="s">
        <v>28</v>
      </c>
      <c r="C92" s="46">
        <f>C93</f>
        <v>-7991.5</v>
      </c>
      <c r="D92" s="46">
        <f t="shared" ref="D92:E92" si="12">D93</f>
        <v>-15456.7</v>
      </c>
      <c r="E92" s="46">
        <f t="shared" si="12"/>
        <v>-7465.2</v>
      </c>
      <c r="G92" s="26"/>
    </row>
    <row r="93" spans="1:7" ht="38.25" x14ac:dyDescent="0.25">
      <c r="A93" s="31" t="s">
        <v>129</v>
      </c>
      <c r="B93" s="32" t="s">
        <v>29</v>
      </c>
      <c r="C93" s="48">
        <f>SUM(C94:C98)</f>
        <v>-7991.5</v>
      </c>
      <c r="D93" s="48">
        <f t="shared" ref="D93:E93" si="13">SUM(D94:D98)</f>
        <v>-15456.7</v>
      </c>
      <c r="E93" s="51">
        <f t="shared" si="13"/>
        <v>-7465.2</v>
      </c>
      <c r="G93" s="26"/>
    </row>
    <row r="94" spans="1:7" ht="51" x14ac:dyDescent="0.25">
      <c r="A94" s="31" t="s">
        <v>181</v>
      </c>
      <c r="B94" s="32" t="s">
        <v>180</v>
      </c>
      <c r="C94" s="5">
        <v>-112.1</v>
      </c>
      <c r="D94" s="5">
        <v>0</v>
      </c>
      <c r="E94" s="5">
        <f t="shared" ref="E94:E97" si="14">D94-C94</f>
        <v>112.1</v>
      </c>
      <c r="G94" s="26"/>
    </row>
    <row r="95" spans="1:7" ht="51" x14ac:dyDescent="0.25">
      <c r="A95" s="31" t="s">
        <v>141</v>
      </c>
      <c r="B95" s="32" t="s">
        <v>142</v>
      </c>
      <c r="C95" s="5">
        <v>-5762.5</v>
      </c>
      <c r="D95" s="5">
        <v>-2723.6</v>
      </c>
      <c r="E95" s="5">
        <f t="shared" si="14"/>
        <v>3038.9</v>
      </c>
      <c r="G95" s="26"/>
    </row>
    <row r="96" spans="1:7" ht="29.25" customHeight="1" x14ac:dyDescent="0.25">
      <c r="A96" s="31" t="s">
        <v>189</v>
      </c>
      <c r="B96" s="32" t="s">
        <v>190</v>
      </c>
      <c r="C96" s="5">
        <v>0</v>
      </c>
      <c r="D96" s="5">
        <v>-82.5</v>
      </c>
      <c r="E96" s="5">
        <f t="shared" si="14"/>
        <v>-82.5</v>
      </c>
      <c r="G96" s="26"/>
    </row>
    <row r="97" spans="1:7" ht="51" x14ac:dyDescent="0.25">
      <c r="A97" s="31" t="s">
        <v>144</v>
      </c>
      <c r="B97" s="32" t="s">
        <v>143</v>
      </c>
      <c r="C97" s="5">
        <v>-632.79999999999995</v>
      </c>
      <c r="D97" s="5">
        <v>-948.1</v>
      </c>
      <c r="E97" s="5">
        <f t="shared" si="14"/>
        <v>-315.30000000000007</v>
      </c>
      <c r="G97" s="26"/>
    </row>
    <row r="98" spans="1:7" ht="38.25" x14ac:dyDescent="0.25">
      <c r="A98" s="31" t="s">
        <v>130</v>
      </c>
      <c r="B98" s="35" t="s">
        <v>30</v>
      </c>
      <c r="C98" s="41">
        <v>-1484.1</v>
      </c>
      <c r="D98" s="41">
        <v>-11702.5</v>
      </c>
      <c r="E98" s="50">
        <f t="shared" si="9"/>
        <v>-10218.4</v>
      </c>
      <c r="G98" s="26"/>
    </row>
    <row r="99" spans="1:7" x14ac:dyDescent="0.25">
      <c r="A99" s="58" t="s">
        <v>31</v>
      </c>
      <c r="B99" s="59"/>
      <c r="C99" s="4">
        <f>C6+C54</f>
        <v>7315019.3999999994</v>
      </c>
      <c r="D99" s="4">
        <f>D6+D54</f>
        <v>8490465.5</v>
      </c>
      <c r="E99" s="4">
        <f>E6+E54</f>
        <v>1174847.2000000004</v>
      </c>
      <c r="G99" s="26"/>
    </row>
    <row r="100" spans="1:7" x14ac:dyDescent="0.25">
      <c r="G100" s="26"/>
    </row>
    <row r="101" spans="1:7" x14ac:dyDescent="0.25">
      <c r="G101" s="26"/>
    </row>
    <row r="102" spans="1:7" x14ac:dyDescent="0.25">
      <c r="G102" s="26"/>
    </row>
  </sheetData>
  <mergeCells count="3">
    <mergeCell ref="A3:E3"/>
    <mergeCell ref="A2:E2"/>
    <mergeCell ref="A99:B99"/>
  </mergeCells>
  <pageMargins left="0.70866141732283472" right="0.51181102362204722" top="0.74803149606299213" bottom="0.55118110236220474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2025-04-28T08:33:50Z</dcterms:modified>
</cp:coreProperties>
</file>